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Master Sheet" sheetId="4" r:id="rId1"/>
    <sheet name="Sales-Apr" sheetId="8" r:id="rId2"/>
    <sheet name="Sales-May" sheetId="20" r:id="rId3"/>
    <sheet name="Sales-Jun" sheetId="21" r:id="rId4"/>
    <sheet name="Sales-Jul" sheetId="22" r:id="rId5"/>
    <sheet name="Sales-Aug" sheetId="23" r:id="rId6"/>
    <sheet name="Sales-Sep" sheetId="24" r:id="rId7"/>
    <sheet name="Sales-Oct" sheetId="25" r:id="rId8"/>
    <sheet name="Sales-Nov" sheetId="26" r:id="rId9"/>
    <sheet name="Sales-Dec" sheetId="27" r:id="rId10"/>
    <sheet name="Sales-Jan" sheetId="28" r:id="rId11"/>
    <sheet name="Sales-Feb" sheetId="29" r:id="rId12"/>
    <sheet name="Sales-Mar" sheetId="30" r:id="rId13"/>
    <sheet name="Annual Reports" sheetId="12" r:id="rId14"/>
  </sheets>
  <definedNames>
    <definedName name="_xlnm._FilterDatabase" localSheetId="1" hidden="1">'Sales-Apr'!$B$5:$M$108</definedName>
    <definedName name="_xlnm._FilterDatabase" localSheetId="5" hidden="1">'Sales-Aug'!$B$5:$M$108</definedName>
    <definedName name="_xlnm._FilterDatabase" localSheetId="9" hidden="1">'Sales-Dec'!$B$5:$M$108</definedName>
    <definedName name="_xlnm._FilterDatabase" localSheetId="11" hidden="1">'Sales-Feb'!$B$5:$M$108</definedName>
    <definedName name="_xlnm._FilterDatabase" localSheetId="10" hidden="1">'Sales-Jan'!$B$5:$M$108</definedName>
    <definedName name="_xlnm._FilterDatabase" localSheetId="4" hidden="1">'Sales-Jul'!$B$5:$M$108</definedName>
    <definedName name="_xlnm._FilterDatabase" localSheetId="3" hidden="1">'Sales-Jun'!$B$5:$M$108</definedName>
    <definedName name="_xlnm._FilterDatabase" localSheetId="12" hidden="1">'Sales-Mar'!$B$5:$M$108</definedName>
    <definedName name="_xlnm._FilterDatabase" localSheetId="2" hidden="1">'Sales-May'!$B$5:$M$108</definedName>
    <definedName name="_xlnm._FilterDatabase" localSheetId="8" hidden="1">'Sales-Nov'!$B$5:$M$108</definedName>
    <definedName name="_xlnm._FilterDatabase" localSheetId="7" hidden="1">'Sales-Oct'!$B$5:$M$108</definedName>
    <definedName name="_xlnm._FilterDatabase" localSheetId="6" hidden="1">'Sales-Sep'!$B$5:$M$108</definedName>
  </definedNames>
  <calcPr calcId="124519"/>
</workbook>
</file>

<file path=xl/calcChain.xml><?xml version="1.0" encoding="utf-8"?>
<calcChain xmlns="http://schemas.openxmlformats.org/spreadsheetml/2006/main">
  <c r="B91" i="12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197"/>
  <c r="B198"/>
  <c r="B199"/>
  <c r="B200"/>
  <c r="B201"/>
  <c r="H6" i="8"/>
  <c r="C111"/>
  <c r="E111"/>
  <c r="F111" s="1"/>
  <c r="I111"/>
  <c r="K111"/>
  <c r="C112"/>
  <c r="E112"/>
  <c r="I112"/>
  <c r="K112"/>
  <c r="C113"/>
  <c r="E113"/>
  <c r="F113" s="1"/>
  <c r="I113"/>
  <c r="K113"/>
  <c r="C114"/>
  <c r="E114"/>
  <c r="I114"/>
  <c r="K114"/>
  <c r="C115"/>
  <c r="D115" s="1"/>
  <c r="D27" i="12" s="1"/>
  <c r="E115" i="8"/>
  <c r="F115" s="1"/>
  <c r="I115"/>
  <c r="J115" s="1"/>
  <c r="C201" i="12" s="1"/>
  <c r="K115" i="8"/>
  <c r="C116"/>
  <c r="D116" s="1"/>
  <c r="D28" i="12" s="1"/>
  <c r="E116" i="8"/>
  <c r="H116" s="1"/>
  <c r="D96" i="12" s="1"/>
  <c r="K116" i="8"/>
  <c r="C117"/>
  <c r="D117" s="1"/>
  <c r="D29" i="12" s="1"/>
  <c r="E117" i="8"/>
  <c r="H117" s="1"/>
  <c r="D97" i="12" s="1"/>
  <c r="K117" i="8"/>
  <c r="C118"/>
  <c r="D118" s="1"/>
  <c r="D30" i="12" s="1"/>
  <c r="E118" i="8"/>
  <c r="H118" s="1"/>
  <c r="D98" i="12" s="1"/>
  <c r="K118" i="8"/>
  <c r="C119"/>
  <c r="D119" s="1"/>
  <c r="D31" i="12" s="1"/>
  <c r="E119" i="8"/>
  <c r="H119" s="1"/>
  <c r="D99" i="12" s="1"/>
  <c r="K119" i="8"/>
  <c r="C120"/>
  <c r="D120" s="1"/>
  <c r="D32" i="12" s="1"/>
  <c r="E120" i="8"/>
  <c r="H120" s="1"/>
  <c r="D100" i="12" s="1"/>
  <c r="K120" i="8"/>
  <c r="C121"/>
  <c r="D121" s="1"/>
  <c r="D33" i="12" s="1"/>
  <c r="E121" i="8"/>
  <c r="H121" s="1"/>
  <c r="D101" i="12" s="1"/>
  <c r="K121" i="8"/>
  <c r="C122"/>
  <c r="D122" s="1"/>
  <c r="D34" i="12" s="1"/>
  <c r="E122" i="8"/>
  <c r="H122" s="1"/>
  <c r="D102" i="12" s="1"/>
  <c r="K122" i="8"/>
  <c r="C123"/>
  <c r="D123" s="1"/>
  <c r="D35" i="12" s="1"/>
  <c r="E123" i="8"/>
  <c r="H123" s="1"/>
  <c r="D103" i="12" s="1"/>
  <c r="K123" i="8"/>
  <c r="C124"/>
  <c r="D124" s="1"/>
  <c r="D36" i="12" s="1"/>
  <c r="E124" i="8"/>
  <c r="H124" s="1"/>
  <c r="D104" i="12" s="1"/>
  <c r="K124" i="8"/>
  <c r="C125"/>
  <c r="D125" s="1"/>
  <c r="D37" i="12" s="1"/>
  <c r="E125" i="8"/>
  <c r="H125" s="1"/>
  <c r="D105" i="12" s="1"/>
  <c r="K125" i="8"/>
  <c r="C126"/>
  <c r="D126" s="1"/>
  <c r="D38" i="12" s="1"/>
  <c r="E126" i="8"/>
  <c r="H126" s="1"/>
  <c r="D106" i="12" s="1"/>
  <c r="K126" i="8"/>
  <c r="C127"/>
  <c r="D127" s="1"/>
  <c r="D39" i="12" s="1"/>
  <c r="E127" i="8"/>
  <c r="H127" s="1"/>
  <c r="D107" i="12" s="1"/>
  <c r="K127" i="8"/>
  <c r="C128"/>
  <c r="D128" s="1"/>
  <c r="D40" i="12" s="1"/>
  <c r="E128" i="8"/>
  <c r="H128" s="1"/>
  <c r="D108" i="12" s="1"/>
  <c r="K128" i="8"/>
  <c r="C129"/>
  <c r="D129" s="1"/>
  <c r="D41" i="12" s="1"/>
  <c r="E129" i="8"/>
  <c r="H129" s="1"/>
  <c r="D109" i="12" s="1"/>
  <c r="K129" i="8"/>
  <c r="C130"/>
  <c r="D130" s="1"/>
  <c r="D42" i="12" s="1"/>
  <c r="E130" i="8"/>
  <c r="H130" s="1"/>
  <c r="D110" i="12" s="1"/>
  <c r="K130" i="8"/>
  <c r="C131"/>
  <c r="D131" s="1"/>
  <c r="D43" i="12" s="1"/>
  <c r="E131" i="8"/>
  <c r="H131" s="1"/>
  <c r="D111" i="12" s="1"/>
  <c r="L131" i="8"/>
  <c r="C132"/>
  <c r="D132" s="1"/>
  <c r="D44" i="12" s="1"/>
  <c r="E132" i="8"/>
  <c r="H132" s="1"/>
  <c r="D112" i="12" s="1"/>
  <c r="L132" i="8"/>
  <c r="C133"/>
  <c r="D133" s="1"/>
  <c r="D45" i="12" s="1"/>
  <c r="E133" i="8"/>
  <c r="F133" s="1"/>
  <c r="L133"/>
  <c r="C134"/>
  <c r="D134" s="1"/>
  <c r="D46" i="12" s="1"/>
  <c r="E134" i="8"/>
  <c r="G134" s="1"/>
  <c r="E114" i="12" s="1"/>
  <c r="L134" i="8"/>
  <c r="C135"/>
  <c r="D135" s="1"/>
  <c r="D47" i="12" s="1"/>
  <c r="E135" i="8"/>
  <c r="H135" s="1"/>
  <c r="D115" i="12" s="1"/>
  <c r="L135" i="8"/>
  <c r="C136"/>
  <c r="D136" s="1"/>
  <c r="E136"/>
  <c r="H136" s="1"/>
  <c r="D116" i="12" s="1"/>
  <c r="L136" i="8"/>
  <c r="C137"/>
  <c r="D137" s="1"/>
  <c r="E137"/>
  <c r="F137" s="1"/>
  <c r="L137"/>
  <c r="C138"/>
  <c r="D138" s="1"/>
  <c r="E138"/>
  <c r="G138" s="1"/>
  <c r="E118" i="12" s="1"/>
  <c r="L138" i="8"/>
  <c r="C139"/>
  <c r="D139" s="1"/>
  <c r="E139"/>
  <c r="H139" s="1"/>
  <c r="D119" i="12" s="1"/>
  <c r="L139" i="8"/>
  <c r="C140"/>
  <c r="D140" s="1"/>
  <c r="E140"/>
  <c r="H140" s="1"/>
  <c r="D120" i="12" s="1"/>
  <c r="L140" i="8"/>
  <c r="C23" i="12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L140" i="30"/>
  <c r="E140"/>
  <c r="G140" s="1"/>
  <c r="AA120" i="12" s="1"/>
  <c r="C140" i="30"/>
  <c r="D140" s="1"/>
  <c r="L139"/>
  <c r="E139"/>
  <c r="F139" s="1"/>
  <c r="C139"/>
  <c r="D139" s="1"/>
  <c r="L138"/>
  <c r="E138"/>
  <c r="F138" s="1"/>
  <c r="C138"/>
  <c r="D138" s="1"/>
  <c r="L137"/>
  <c r="E137"/>
  <c r="C137"/>
  <c r="D137" s="1"/>
  <c r="L136"/>
  <c r="E136"/>
  <c r="G136" s="1"/>
  <c r="AA116" i="12" s="1"/>
  <c r="C136" i="30"/>
  <c r="D136" s="1"/>
  <c r="L135"/>
  <c r="E135"/>
  <c r="G135" s="1"/>
  <c r="AA115" i="12" s="1"/>
  <c r="C135" i="30"/>
  <c r="D135" s="1"/>
  <c r="O47" i="12" s="1"/>
  <c r="L134" i="30"/>
  <c r="E134"/>
  <c r="F134" s="1"/>
  <c r="C134"/>
  <c r="D134" s="1"/>
  <c r="O46" i="12" s="1"/>
  <c r="L133" i="30"/>
  <c r="E133"/>
  <c r="C133"/>
  <c r="D133" s="1"/>
  <c r="O45" i="12" s="1"/>
  <c r="L132" i="30"/>
  <c r="E132"/>
  <c r="G132" s="1"/>
  <c r="AA112" i="12" s="1"/>
  <c r="C132" i="30"/>
  <c r="D132" s="1"/>
  <c r="O44" i="12" s="1"/>
  <c r="L131" i="30"/>
  <c r="E131"/>
  <c r="G131" s="1"/>
  <c r="AA111" i="12" s="1"/>
  <c r="C131" i="30"/>
  <c r="D131" s="1"/>
  <c r="O43" i="12" s="1"/>
  <c r="K130" i="30"/>
  <c r="E130"/>
  <c r="F130" s="1"/>
  <c r="C130"/>
  <c r="D130" s="1"/>
  <c r="O42" i="12" s="1"/>
  <c r="K129" i="30"/>
  <c r="E129"/>
  <c r="F129" s="1"/>
  <c r="C129"/>
  <c r="D129" s="1"/>
  <c r="O41" i="12" s="1"/>
  <c r="K128" i="30"/>
  <c r="E128"/>
  <c r="F128" s="1"/>
  <c r="C128"/>
  <c r="D128" s="1"/>
  <c r="O40" i="12" s="1"/>
  <c r="K127" i="30"/>
  <c r="E127"/>
  <c r="F127" s="1"/>
  <c r="C127"/>
  <c r="D127" s="1"/>
  <c r="O39" i="12" s="1"/>
  <c r="K126" i="30"/>
  <c r="E126"/>
  <c r="F126" s="1"/>
  <c r="C126"/>
  <c r="D126" s="1"/>
  <c r="O38" i="12" s="1"/>
  <c r="K125" i="30"/>
  <c r="E125"/>
  <c r="F125" s="1"/>
  <c r="C125"/>
  <c r="D125" s="1"/>
  <c r="O37" i="12" s="1"/>
  <c r="K124" i="30"/>
  <c r="E124"/>
  <c r="F124" s="1"/>
  <c r="C124"/>
  <c r="D124" s="1"/>
  <c r="O36" i="12" s="1"/>
  <c r="K123" i="30"/>
  <c r="E123"/>
  <c r="F123" s="1"/>
  <c r="C123"/>
  <c r="D123" s="1"/>
  <c r="O35" i="12" s="1"/>
  <c r="K122" i="30"/>
  <c r="E122"/>
  <c r="F122" s="1"/>
  <c r="C122"/>
  <c r="D122" s="1"/>
  <c r="O34" i="12" s="1"/>
  <c r="K121" i="30"/>
  <c r="E121"/>
  <c r="F121" s="1"/>
  <c r="C121"/>
  <c r="D121" s="1"/>
  <c r="O33" i="12" s="1"/>
  <c r="K120" i="30"/>
  <c r="E120"/>
  <c r="F120" s="1"/>
  <c r="C120"/>
  <c r="D120" s="1"/>
  <c r="O32" i="12" s="1"/>
  <c r="K119" i="30"/>
  <c r="E119"/>
  <c r="F119" s="1"/>
  <c r="C119"/>
  <c r="D119" s="1"/>
  <c r="O31" i="12" s="1"/>
  <c r="K118" i="30"/>
  <c r="E118"/>
  <c r="F118" s="1"/>
  <c r="C118"/>
  <c r="D118" s="1"/>
  <c r="O30" i="12" s="1"/>
  <c r="K117" i="30"/>
  <c r="E117"/>
  <c r="F117" s="1"/>
  <c r="C117"/>
  <c r="D117" s="1"/>
  <c r="O29" i="12" s="1"/>
  <c r="K116" i="30"/>
  <c r="E116"/>
  <c r="F116" s="1"/>
  <c r="C116"/>
  <c r="D116" s="1"/>
  <c r="O28" i="12" s="1"/>
  <c r="K115" i="30"/>
  <c r="I115"/>
  <c r="J115" s="1"/>
  <c r="N201" i="12" s="1"/>
  <c r="E115" i="30"/>
  <c r="H115" s="1"/>
  <c r="Z95" i="12" s="1"/>
  <c r="C115" i="30"/>
  <c r="D115" s="1"/>
  <c r="O27" i="12" s="1"/>
  <c r="K114" i="30"/>
  <c r="I114"/>
  <c r="E114"/>
  <c r="F114" s="1"/>
  <c r="C114"/>
  <c r="K113"/>
  <c r="I113"/>
  <c r="E113"/>
  <c r="C113"/>
  <c r="K112"/>
  <c r="I112"/>
  <c r="E112"/>
  <c r="F112" s="1"/>
  <c r="C112"/>
  <c r="K111"/>
  <c r="I111"/>
  <c r="E111"/>
  <c r="H111" s="1"/>
  <c r="Z91" i="12" s="1"/>
  <c r="C111" i="30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9"/>
  <c r="E140"/>
  <c r="G140" s="1"/>
  <c r="Y120" i="12" s="1"/>
  <c r="C140" i="29"/>
  <c r="D140" s="1"/>
  <c r="L139"/>
  <c r="E139"/>
  <c r="F139" s="1"/>
  <c r="C139"/>
  <c r="D139" s="1"/>
  <c r="L138"/>
  <c r="E138"/>
  <c r="F138" s="1"/>
  <c r="C138"/>
  <c r="D138" s="1"/>
  <c r="L137"/>
  <c r="E137"/>
  <c r="H137" s="1"/>
  <c r="X117" i="12" s="1"/>
  <c r="C137" i="29"/>
  <c r="D137" s="1"/>
  <c r="L136"/>
  <c r="E136"/>
  <c r="G136" s="1"/>
  <c r="Y116" i="12" s="1"/>
  <c r="C136" i="29"/>
  <c r="D136" s="1"/>
  <c r="L135"/>
  <c r="E135"/>
  <c r="F135" s="1"/>
  <c r="C135"/>
  <c r="D135" s="1"/>
  <c r="N47" i="12" s="1"/>
  <c r="L134" i="29"/>
  <c r="E134"/>
  <c r="F134" s="1"/>
  <c r="C134"/>
  <c r="D134" s="1"/>
  <c r="N46" i="12" s="1"/>
  <c r="L133" i="29"/>
  <c r="E133"/>
  <c r="H133" s="1"/>
  <c r="X113" i="12" s="1"/>
  <c r="C133" i="29"/>
  <c r="D133" s="1"/>
  <c r="N45" i="12" s="1"/>
  <c r="L132" i="29"/>
  <c r="E132"/>
  <c r="G132" s="1"/>
  <c r="Y112" i="12" s="1"/>
  <c r="C132" i="29"/>
  <c r="D132" s="1"/>
  <c r="N44" i="12" s="1"/>
  <c r="L131" i="29"/>
  <c r="E131"/>
  <c r="F131" s="1"/>
  <c r="C131"/>
  <c r="D131" s="1"/>
  <c r="N43" i="12" s="1"/>
  <c r="K130" i="29"/>
  <c r="E130"/>
  <c r="F130" s="1"/>
  <c r="C130"/>
  <c r="D130" s="1"/>
  <c r="N42" i="12" s="1"/>
  <c r="K129" i="29"/>
  <c r="E129"/>
  <c r="F129" s="1"/>
  <c r="C129"/>
  <c r="D129" s="1"/>
  <c r="N41" i="12" s="1"/>
  <c r="K128" i="29"/>
  <c r="E128"/>
  <c r="F128" s="1"/>
  <c r="C128"/>
  <c r="D128" s="1"/>
  <c r="N40" i="12" s="1"/>
  <c r="K127" i="29"/>
  <c r="E127"/>
  <c r="F127" s="1"/>
  <c r="C127"/>
  <c r="D127" s="1"/>
  <c r="N39" i="12" s="1"/>
  <c r="K126" i="29"/>
  <c r="E126"/>
  <c r="F126" s="1"/>
  <c r="C126"/>
  <c r="D126" s="1"/>
  <c r="N38" i="12" s="1"/>
  <c r="K125" i="29"/>
  <c r="E125"/>
  <c r="F125" s="1"/>
  <c r="C125"/>
  <c r="D125" s="1"/>
  <c r="N37" i="12" s="1"/>
  <c r="K124" i="29"/>
  <c r="E124"/>
  <c r="F124" s="1"/>
  <c r="C124"/>
  <c r="D124" s="1"/>
  <c r="N36" i="12" s="1"/>
  <c r="K123" i="29"/>
  <c r="E123"/>
  <c r="F123" s="1"/>
  <c r="C123"/>
  <c r="D123" s="1"/>
  <c r="N35" i="12" s="1"/>
  <c r="K122" i="29"/>
  <c r="E122"/>
  <c r="F122" s="1"/>
  <c r="C122"/>
  <c r="D122" s="1"/>
  <c r="N34" i="12" s="1"/>
  <c r="K121" i="29"/>
  <c r="E121"/>
  <c r="F121" s="1"/>
  <c r="C121"/>
  <c r="D121" s="1"/>
  <c r="N33" i="12" s="1"/>
  <c r="K120" i="29"/>
  <c r="E120"/>
  <c r="F120" s="1"/>
  <c r="C120"/>
  <c r="D120" s="1"/>
  <c r="N32" i="12" s="1"/>
  <c r="K119" i="29"/>
  <c r="E119"/>
  <c r="F119" s="1"/>
  <c r="C119"/>
  <c r="D119" s="1"/>
  <c r="N31" i="12" s="1"/>
  <c r="K118" i="29"/>
  <c r="E118"/>
  <c r="F118" s="1"/>
  <c r="C118"/>
  <c r="D118" s="1"/>
  <c r="N30" i="12" s="1"/>
  <c r="K117" i="29"/>
  <c r="E117"/>
  <c r="F117" s="1"/>
  <c r="C117"/>
  <c r="D117" s="1"/>
  <c r="N29" i="12" s="1"/>
  <c r="K116" i="29"/>
  <c r="E116"/>
  <c r="F116" s="1"/>
  <c r="C116"/>
  <c r="D116" s="1"/>
  <c r="N28" i="12" s="1"/>
  <c r="K115" i="29"/>
  <c r="I115"/>
  <c r="J115" s="1"/>
  <c r="M201" i="12" s="1"/>
  <c r="E115" i="29"/>
  <c r="H115" s="1"/>
  <c r="X95" i="12" s="1"/>
  <c r="C115" i="29"/>
  <c r="D115" s="1"/>
  <c r="N27" i="12" s="1"/>
  <c r="K114" i="29"/>
  <c r="I114"/>
  <c r="E114"/>
  <c r="F114" s="1"/>
  <c r="C114"/>
  <c r="K113"/>
  <c r="I113"/>
  <c r="E113"/>
  <c r="C113"/>
  <c r="K112"/>
  <c r="I112"/>
  <c r="E112"/>
  <c r="F112" s="1"/>
  <c r="C112"/>
  <c r="K111"/>
  <c r="I111"/>
  <c r="E111"/>
  <c r="H111" s="1"/>
  <c r="X91" i="12" s="1"/>
  <c r="C111" i="29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8"/>
  <c r="E140"/>
  <c r="G140" s="1"/>
  <c r="W120" i="12" s="1"/>
  <c r="C140" i="28"/>
  <c r="D140" s="1"/>
  <c r="L139"/>
  <c r="E139"/>
  <c r="F139" s="1"/>
  <c r="C139"/>
  <c r="D139" s="1"/>
  <c r="L138"/>
  <c r="E138"/>
  <c r="F138" s="1"/>
  <c r="C138"/>
  <c r="D138" s="1"/>
  <c r="L137"/>
  <c r="E137"/>
  <c r="G137" s="1"/>
  <c r="W117" i="12" s="1"/>
  <c r="C137" i="28"/>
  <c r="D137" s="1"/>
  <c r="L136"/>
  <c r="E136"/>
  <c r="H136" s="1"/>
  <c r="V116" i="12" s="1"/>
  <c r="C136" i="28"/>
  <c r="D136" s="1"/>
  <c r="L135"/>
  <c r="E135"/>
  <c r="F135" s="1"/>
  <c r="C135"/>
  <c r="D135" s="1"/>
  <c r="M47" i="12" s="1"/>
  <c r="L134" i="28"/>
  <c r="E134"/>
  <c r="F134" s="1"/>
  <c r="C134"/>
  <c r="D134" s="1"/>
  <c r="M46" i="12" s="1"/>
  <c r="L133" i="28"/>
  <c r="E133"/>
  <c r="G133" s="1"/>
  <c r="W113" i="12" s="1"/>
  <c r="C133" i="28"/>
  <c r="D133" s="1"/>
  <c r="M45" i="12" s="1"/>
  <c r="L132" i="28"/>
  <c r="E132"/>
  <c r="H132" s="1"/>
  <c r="V112" i="12" s="1"/>
  <c r="C132" i="28"/>
  <c r="D132" s="1"/>
  <c r="M44" i="12" s="1"/>
  <c r="L131" i="28"/>
  <c r="E131"/>
  <c r="F131" s="1"/>
  <c r="C131"/>
  <c r="D131" s="1"/>
  <c r="M43" i="12" s="1"/>
  <c r="K130" i="28"/>
  <c r="E130"/>
  <c r="F130" s="1"/>
  <c r="C130"/>
  <c r="D130" s="1"/>
  <c r="M42" i="12" s="1"/>
  <c r="K129" i="28"/>
  <c r="E129"/>
  <c r="F129" s="1"/>
  <c r="C129"/>
  <c r="D129" s="1"/>
  <c r="M41" i="12" s="1"/>
  <c r="K128" i="28"/>
  <c r="E128"/>
  <c r="F128" s="1"/>
  <c r="C128"/>
  <c r="D128" s="1"/>
  <c r="M40" i="12" s="1"/>
  <c r="K127" i="28"/>
  <c r="E127"/>
  <c r="F127" s="1"/>
  <c r="C127"/>
  <c r="D127" s="1"/>
  <c r="M39" i="12" s="1"/>
  <c r="K126" i="28"/>
  <c r="E126"/>
  <c r="F126" s="1"/>
  <c r="C126"/>
  <c r="D126" s="1"/>
  <c r="M38" i="12" s="1"/>
  <c r="K125" i="28"/>
  <c r="E125"/>
  <c r="F125" s="1"/>
  <c r="C125"/>
  <c r="D125" s="1"/>
  <c r="M37" i="12" s="1"/>
  <c r="K124" i="28"/>
  <c r="E124"/>
  <c r="F124" s="1"/>
  <c r="C124"/>
  <c r="D124" s="1"/>
  <c r="M36" i="12" s="1"/>
  <c r="K123" i="28"/>
  <c r="E123"/>
  <c r="F123" s="1"/>
  <c r="C123"/>
  <c r="D123" s="1"/>
  <c r="M35" i="12" s="1"/>
  <c r="K122" i="28"/>
  <c r="E122"/>
  <c r="F122" s="1"/>
  <c r="C122"/>
  <c r="D122" s="1"/>
  <c r="M34" i="12" s="1"/>
  <c r="K121" i="28"/>
  <c r="E121"/>
  <c r="F121" s="1"/>
  <c r="C121"/>
  <c r="D121" s="1"/>
  <c r="M33" i="12" s="1"/>
  <c r="K120" i="28"/>
  <c r="E120"/>
  <c r="F120" s="1"/>
  <c r="C120"/>
  <c r="D120" s="1"/>
  <c r="M32" i="12" s="1"/>
  <c r="K119" i="28"/>
  <c r="E119"/>
  <c r="F119" s="1"/>
  <c r="C119"/>
  <c r="D119" s="1"/>
  <c r="M31" i="12" s="1"/>
  <c r="K118" i="28"/>
  <c r="E118"/>
  <c r="F118" s="1"/>
  <c r="C118"/>
  <c r="D118" s="1"/>
  <c r="M30" i="12" s="1"/>
  <c r="K117" i="28"/>
  <c r="E117"/>
  <c r="F117" s="1"/>
  <c r="C117"/>
  <c r="D117" s="1"/>
  <c r="M29" i="12" s="1"/>
  <c r="K116" i="28"/>
  <c r="E116"/>
  <c r="F116" s="1"/>
  <c r="C116"/>
  <c r="D116" s="1"/>
  <c r="M28" i="12" s="1"/>
  <c r="K115" i="28"/>
  <c r="I115"/>
  <c r="J115" s="1"/>
  <c r="L201" i="12" s="1"/>
  <c r="E115" i="28"/>
  <c r="G115" s="1"/>
  <c r="W95" i="12" s="1"/>
  <c r="C115" i="28"/>
  <c r="D115" s="1"/>
  <c r="M27" i="12" s="1"/>
  <c r="K114" i="28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H111" s="1"/>
  <c r="V91" i="12" s="1"/>
  <c r="C111" i="28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7"/>
  <c r="E140"/>
  <c r="G140" s="1"/>
  <c r="U120" i="12" s="1"/>
  <c r="C140" i="27"/>
  <c r="D140" s="1"/>
  <c r="L139"/>
  <c r="E139"/>
  <c r="F139" s="1"/>
  <c r="C139"/>
  <c r="D139" s="1"/>
  <c r="L138"/>
  <c r="E138"/>
  <c r="F138" s="1"/>
  <c r="C138"/>
  <c r="D138" s="1"/>
  <c r="L137"/>
  <c r="E137"/>
  <c r="H137" s="1"/>
  <c r="T117" i="12" s="1"/>
  <c r="C137" i="27"/>
  <c r="D137" s="1"/>
  <c r="L136"/>
  <c r="E136"/>
  <c r="G136" s="1"/>
  <c r="U116" i="12" s="1"/>
  <c r="C136" i="27"/>
  <c r="D136" s="1"/>
  <c r="L135"/>
  <c r="E135"/>
  <c r="F135" s="1"/>
  <c r="C135"/>
  <c r="D135" s="1"/>
  <c r="L47" i="12" s="1"/>
  <c r="L134" i="27"/>
  <c r="E134"/>
  <c r="F134" s="1"/>
  <c r="C134"/>
  <c r="D134" s="1"/>
  <c r="L46" i="12" s="1"/>
  <c r="L133" i="27"/>
  <c r="E133"/>
  <c r="H133" s="1"/>
  <c r="T113" i="12" s="1"/>
  <c r="C133" i="27"/>
  <c r="D133" s="1"/>
  <c r="L45" i="12" s="1"/>
  <c r="L132" i="27"/>
  <c r="E132"/>
  <c r="G132" s="1"/>
  <c r="U112" i="12" s="1"/>
  <c r="C132" i="27"/>
  <c r="D132" s="1"/>
  <c r="L44" i="12" s="1"/>
  <c r="L131" i="27"/>
  <c r="E131"/>
  <c r="F131" s="1"/>
  <c r="C131"/>
  <c r="D131" s="1"/>
  <c r="L43" i="12" s="1"/>
  <c r="K130" i="27"/>
  <c r="E130"/>
  <c r="F130" s="1"/>
  <c r="C130"/>
  <c r="D130" s="1"/>
  <c r="L42" i="12" s="1"/>
  <c r="K129" i="27"/>
  <c r="E129"/>
  <c r="F129" s="1"/>
  <c r="C129"/>
  <c r="D129" s="1"/>
  <c r="L41" i="12" s="1"/>
  <c r="K128" i="27"/>
  <c r="E128"/>
  <c r="F128" s="1"/>
  <c r="C128"/>
  <c r="D128" s="1"/>
  <c r="L40" i="12" s="1"/>
  <c r="K127" i="27"/>
  <c r="E127"/>
  <c r="F127" s="1"/>
  <c r="C127"/>
  <c r="D127" s="1"/>
  <c r="L39" i="12" s="1"/>
  <c r="K126" i="27"/>
  <c r="E126"/>
  <c r="F126" s="1"/>
  <c r="C126"/>
  <c r="D126" s="1"/>
  <c r="L38" i="12" s="1"/>
  <c r="K125" i="27"/>
  <c r="E125"/>
  <c r="F125" s="1"/>
  <c r="C125"/>
  <c r="D125" s="1"/>
  <c r="L37" i="12" s="1"/>
  <c r="K124" i="27"/>
  <c r="E124"/>
  <c r="F124" s="1"/>
  <c r="C124"/>
  <c r="D124" s="1"/>
  <c r="L36" i="12" s="1"/>
  <c r="K123" i="27"/>
  <c r="E123"/>
  <c r="F123" s="1"/>
  <c r="C123"/>
  <c r="D123" s="1"/>
  <c r="L35" i="12" s="1"/>
  <c r="K122" i="27"/>
  <c r="E122"/>
  <c r="F122" s="1"/>
  <c r="C122"/>
  <c r="D122" s="1"/>
  <c r="L34" i="12" s="1"/>
  <c r="K121" i="27"/>
  <c r="E121"/>
  <c r="F121" s="1"/>
  <c r="C121"/>
  <c r="D121" s="1"/>
  <c r="L33" i="12" s="1"/>
  <c r="K120" i="27"/>
  <c r="E120"/>
  <c r="F120" s="1"/>
  <c r="C120"/>
  <c r="D120" s="1"/>
  <c r="L32" i="12" s="1"/>
  <c r="K119" i="27"/>
  <c r="E119"/>
  <c r="F119" s="1"/>
  <c r="C119"/>
  <c r="D119" s="1"/>
  <c r="L31" i="12" s="1"/>
  <c r="K118" i="27"/>
  <c r="E118"/>
  <c r="F118" s="1"/>
  <c r="C118"/>
  <c r="D118" s="1"/>
  <c r="L30" i="12" s="1"/>
  <c r="K117" i="27"/>
  <c r="E117"/>
  <c r="F117" s="1"/>
  <c r="C117"/>
  <c r="D117" s="1"/>
  <c r="L29" i="12" s="1"/>
  <c r="K116" i="27"/>
  <c r="E116"/>
  <c r="F116" s="1"/>
  <c r="C116"/>
  <c r="D116" s="1"/>
  <c r="L28" i="12" s="1"/>
  <c r="K115" i="27"/>
  <c r="I115"/>
  <c r="J115" s="1"/>
  <c r="K201" i="12" s="1"/>
  <c r="E115" i="27"/>
  <c r="G115" s="1"/>
  <c r="U95" i="12" s="1"/>
  <c r="C115" i="27"/>
  <c r="D115" s="1"/>
  <c r="L27" i="12" s="1"/>
  <c r="K114" i="27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G111" s="1"/>
  <c r="U91" i="12" s="1"/>
  <c r="C111" i="27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6"/>
  <c r="E140"/>
  <c r="G140" s="1"/>
  <c r="S120" i="12" s="1"/>
  <c r="C140" i="26"/>
  <c r="D140" s="1"/>
  <c r="L139"/>
  <c r="E139"/>
  <c r="F139" s="1"/>
  <c r="C139"/>
  <c r="D139" s="1"/>
  <c r="L138"/>
  <c r="E138"/>
  <c r="H138" s="1"/>
  <c r="R118" i="12" s="1"/>
  <c r="C138" i="26"/>
  <c r="D138" s="1"/>
  <c r="L137"/>
  <c r="E137"/>
  <c r="H137" s="1"/>
  <c r="R117" i="12" s="1"/>
  <c r="C137" i="26"/>
  <c r="D137" s="1"/>
  <c r="L136"/>
  <c r="E136"/>
  <c r="G136" s="1"/>
  <c r="S116" i="12" s="1"/>
  <c r="C136" i="26"/>
  <c r="D136" s="1"/>
  <c r="L135"/>
  <c r="E135"/>
  <c r="F135" s="1"/>
  <c r="C135"/>
  <c r="D135" s="1"/>
  <c r="K47" i="12" s="1"/>
  <c r="L134" i="26"/>
  <c r="E134"/>
  <c r="G134" s="1"/>
  <c r="S114" i="12" s="1"/>
  <c r="C134" i="26"/>
  <c r="D134" s="1"/>
  <c r="K46" i="12" s="1"/>
  <c r="L133" i="26"/>
  <c r="E133"/>
  <c r="H133" s="1"/>
  <c r="R113" i="12" s="1"/>
  <c r="C133" i="26"/>
  <c r="D133" s="1"/>
  <c r="K45" i="12" s="1"/>
  <c r="L132" i="26"/>
  <c r="E132"/>
  <c r="G132" s="1"/>
  <c r="S112" i="12" s="1"/>
  <c r="C132" i="26"/>
  <c r="D132" s="1"/>
  <c r="K44" i="12" s="1"/>
  <c r="L131" i="26"/>
  <c r="E131"/>
  <c r="F131" s="1"/>
  <c r="C131"/>
  <c r="D131" s="1"/>
  <c r="K43" i="12" s="1"/>
  <c r="K130" i="26"/>
  <c r="E130"/>
  <c r="F130" s="1"/>
  <c r="C130"/>
  <c r="D130" s="1"/>
  <c r="K42" i="12" s="1"/>
  <c r="K129" i="26"/>
  <c r="E129"/>
  <c r="F129" s="1"/>
  <c r="C129"/>
  <c r="D129" s="1"/>
  <c r="K41" i="12" s="1"/>
  <c r="K128" i="26"/>
  <c r="E128"/>
  <c r="F128" s="1"/>
  <c r="C128"/>
  <c r="D128" s="1"/>
  <c r="K40" i="12" s="1"/>
  <c r="K127" i="26"/>
  <c r="E127"/>
  <c r="F127" s="1"/>
  <c r="C127"/>
  <c r="D127" s="1"/>
  <c r="K39" i="12" s="1"/>
  <c r="K126" i="26"/>
  <c r="E126"/>
  <c r="F126" s="1"/>
  <c r="C126"/>
  <c r="D126" s="1"/>
  <c r="K38" i="12" s="1"/>
  <c r="K125" i="26"/>
  <c r="E125"/>
  <c r="F125" s="1"/>
  <c r="C125"/>
  <c r="D125" s="1"/>
  <c r="K37" i="12" s="1"/>
  <c r="K124" i="26"/>
  <c r="E124"/>
  <c r="F124" s="1"/>
  <c r="C124"/>
  <c r="D124" s="1"/>
  <c r="K36" i="12" s="1"/>
  <c r="K123" i="26"/>
  <c r="E123"/>
  <c r="F123" s="1"/>
  <c r="C123"/>
  <c r="D123" s="1"/>
  <c r="K35" i="12" s="1"/>
  <c r="K122" i="26"/>
  <c r="E122"/>
  <c r="F122" s="1"/>
  <c r="C122"/>
  <c r="D122" s="1"/>
  <c r="K34" i="12" s="1"/>
  <c r="K121" i="26"/>
  <c r="E121"/>
  <c r="F121" s="1"/>
  <c r="C121"/>
  <c r="D121" s="1"/>
  <c r="K33" i="12" s="1"/>
  <c r="K120" i="26"/>
  <c r="E120"/>
  <c r="F120" s="1"/>
  <c r="C120"/>
  <c r="D120" s="1"/>
  <c r="K32" i="12" s="1"/>
  <c r="K119" i="26"/>
  <c r="E119"/>
  <c r="F119" s="1"/>
  <c r="C119"/>
  <c r="D119" s="1"/>
  <c r="K31" i="12" s="1"/>
  <c r="K118" i="26"/>
  <c r="E118"/>
  <c r="F118" s="1"/>
  <c r="C118"/>
  <c r="D118" s="1"/>
  <c r="K30" i="12" s="1"/>
  <c r="K117" i="26"/>
  <c r="E117"/>
  <c r="F117" s="1"/>
  <c r="C117"/>
  <c r="D117" s="1"/>
  <c r="K29" i="12" s="1"/>
  <c r="K116" i="26"/>
  <c r="E116"/>
  <c r="F116" s="1"/>
  <c r="C116"/>
  <c r="D116" s="1"/>
  <c r="K28" i="12" s="1"/>
  <c r="K115" i="26"/>
  <c r="I115"/>
  <c r="J115" s="1"/>
  <c r="J201" i="12" s="1"/>
  <c r="E115" i="26"/>
  <c r="H115" s="1"/>
  <c r="R95" i="12" s="1"/>
  <c r="C115" i="26"/>
  <c r="D115" s="1"/>
  <c r="K27" i="12" s="1"/>
  <c r="K114" i="26"/>
  <c r="I114"/>
  <c r="E114"/>
  <c r="F114" s="1"/>
  <c r="C114"/>
  <c r="K113"/>
  <c r="I113"/>
  <c r="E113"/>
  <c r="C113"/>
  <c r="K112"/>
  <c r="I112"/>
  <c r="E112"/>
  <c r="F112" s="1"/>
  <c r="C112"/>
  <c r="K111"/>
  <c r="I111"/>
  <c r="E111"/>
  <c r="H111" s="1"/>
  <c r="R91" i="12" s="1"/>
  <c r="C111" i="26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5"/>
  <c r="E140"/>
  <c r="G140" s="1"/>
  <c r="Q120" i="12" s="1"/>
  <c r="C140" i="25"/>
  <c r="D140" s="1"/>
  <c r="L139"/>
  <c r="E139"/>
  <c r="G139" s="1"/>
  <c r="Q119" i="12" s="1"/>
  <c r="C139" i="25"/>
  <c r="D139" s="1"/>
  <c r="L138"/>
  <c r="E138"/>
  <c r="F138" s="1"/>
  <c r="C138"/>
  <c r="D138" s="1"/>
  <c r="L137"/>
  <c r="E137"/>
  <c r="H137" s="1"/>
  <c r="P117" i="12" s="1"/>
  <c r="C137" i="25"/>
  <c r="D137" s="1"/>
  <c r="L136"/>
  <c r="E136"/>
  <c r="G136" s="1"/>
  <c r="Q116" i="12" s="1"/>
  <c r="C136" i="25"/>
  <c r="D136" s="1"/>
  <c r="L135"/>
  <c r="E135"/>
  <c r="G135" s="1"/>
  <c r="Q115" i="12" s="1"/>
  <c r="C135" i="25"/>
  <c r="D135" s="1"/>
  <c r="J47" i="12" s="1"/>
  <c r="L134" i="25"/>
  <c r="E134"/>
  <c r="F134" s="1"/>
  <c r="C134"/>
  <c r="D134" s="1"/>
  <c r="J46" i="12" s="1"/>
  <c r="L133" i="25"/>
  <c r="E133"/>
  <c r="H133" s="1"/>
  <c r="P113" i="12" s="1"/>
  <c r="C133" i="25"/>
  <c r="D133" s="1"/>
  <c r="J45" i="12" s="1"/>
  <c r="L132" i="25"/>
  <c r="E132"/>
  <c r="G132" s="1"/>
  <c r="Q112" i="12" s="1"/>
  <c r="C132" i="25"/>
  <c r="D132" s="1"/>
  <c r="J44" i="12" s="1"/>
  <c r="L131" i="25"/>
  <c r="E131"/>
  <c r="G131" s="1"/>
  <c r="Q111" i="12" s="1"/>
  <c r="C131" i="25"/>
  <c r="D131" s="1"/>
  <c r="J43" i="12" s="1"/>
  <c r="K130" i="25"/>
  <c r="E130"/>
  <c r="G130" s="1"/>
  <c r="Q110" i="12" s="1"/>
  <c r="C130" i="25"/>
  <c r="D130" s="1"/>
  <c r="J42" i="12" s="1"/>
  <c r="K129" i="25"/>
  <c r="E129"/>
  <c r="G129" s="1"/>
  <c r="Q109" i="12" s="1"/>
  <c r="C129" i="25"/>
  <c r="D129" s="1"/>
  <c r="J41" i="12" s="1"/>
  <c r="K128" i="25"/>
  <c r="E128"/>
  <c r="G128" s="1"/>
  <c r="Q108" i="12" s="1"/>
  <c r="C128" i="25"/>
  <c r="D128" s="1"/>
  <c r="J40" i="12" s="1"/>
  <c r="K127" i="25"/>
  <c r="E127"/>
  <c r="G127" s="1"/>
  <c r="Q107" i="12" s="1"/>
  <c r="C127" i="25"/>
  <c r="D127" s="1"/>
  <c r="J39" i="12" s="1"/>
  <c r="K126" i="25"/>
  <c r="E126"/>
  <c r="G126" s="1"/>
  <c r="Q106" i="12" s="1"/>
  <c r="C126" i="25"/>
  <c r="D126" s="1"/>
  <c r="J38" i="12" s="1"/>
  <c r="K125" i="25"/>
  <c r="E125"/>
  <c r="G125" s="1"/>
  <c r="Q105" i="12" s="1"/>
  <c r="C125" i="25"/>
  <c r="D125" s="1"/>
  <c r="J37" i="12" s="1"/>
  <c r="K124" i="25"/>
  <c r="E124"/>
  <c r="G124" s="1"/>
  <c r="Q104" i="12" s="1"/>
  <c r="C124" i="25"/>
  <c r="D124" s="1"/>
  <c r="J36" i="12" s="1"/>
  <c r="K123" i="25"/>
  <c r="E123"/>
  <c r="G123" s="1"/>
  <c r="Q103" i="12" s="1"/>
  <c r="C123" i="25"/>
  <c r="D123" s="1"/>
  <c r="J35" i="12" s="1"/>
  <c r="K122" i="25"/>
  <c r="E122"/>
  <c r="G122" s="1"/>
  <c r="Q102" i="12" s="1"/>
  <c r="C122" i="25"/>
  <c r="D122" s="1"/>
  <c r="J34" i="12" s="1"/>
  <c r="K121" i="25"/>
  <c r="E121"/>
  <c r="G121" s="1"/>
  <c r="Q101" i="12" s="1"/>
  <c r="C121" i="25"/>
  <c r="D121" s="1"/>
  <c r="J33" i="12" s="1"/>
  <c r="K120" i="25"/>
  <c r="E120"/>
  <c r="G120" s="1"/>
  <c r="Q100" i="12" s="1"/>
  <c r="C120" i="25"/>
  <c r="D120" s="1"/>
  <c r="J32" i="12" s="1"/>
  <c r="K119" i="25"/>
  <c r="E119"/>
  <c r="G119" s="1"/>
  <c r="Q99" i="12" s="1"/>
  <c r="C119" i="25"/>
  <c r="D119" s="1"/>
  <c r="J31" i="12" s="1"/>
  <c r="K118" i="25"/>
  <c r="E118"/>
  <c r="G118" s="1"/>
  <c r="Q98" i="12" s="1"/>
  <c r="C118" i="25"/>
  <c r="D118" s="1"/>
  <c r="J30" i="12" s="1"/>
  <c r="K117" i="25"/>
  <c r="E117"/>
  <c r="G117" s="1"/>
  <c r="Q97" i="12" s="1"/>
  <c r="C117" i="25"/>
  <c r="D117" s="1"/>
  <c r="J29" i="12" s="1"/>
  <c r="K116" i="25"/>
  <c r="E116"/>
  <c r="G116" s="1"/>
  <c r="Q96" i="12" s="1"/>
  <c r="C116" i="25"/>
  <c r="D116" s="1"/>
  <c r="J28" i="12" s="1"/>
  <c r="K115" i="25"/>
  <c r="I115"/>
  <c r="J115" s="1"/>
  <c r="I201" i="12" s="1"/>
  <c r="E115" i="25"/>
  <c r="H115" s="1"/>
  <c r="P95" i="12" s="1"/>
  <c r="C115" i="25"/>
  <c r="D115" s="1"/>
  <c r="J27" i="12" s="1"/>
  <c r="K114" i="25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G111" s="1"/>
  <c r="Q91" i="12" s="1"/>
  <c r="C111" i="25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4"/>
  <c r="E140"/>
  <c r="G140" s="1"/>
  <c r="O120" i="12" s="1"/>
  <c r="C140" i="24"/>
  <c r="D140" s="1"/>
  <c r="L139"/>
  <c r="E139"/>
  <c r="F139" s="1"/>
  <c r="C139"/>
  <c r="D139" s="1"/>
  <c r="L138"/>
  <c r="E138"/>
  <c r="F138" s="1"/>
  <c r="C138"/>
  <c r="D138" s="1"/>
  <c r="L137"/>
  <c r="E137"/>
  <c r="H137" s="1"/>
  <c r="N117" i="12" s="1"/>
  <c r="C137" i="24"/>
  <c r="D137" s="1"/>
  <c r="L136"/>
  <c r="E136"/>
  <c r="G136" s="1"/>
  <c r="O116" i="12" s="1"/>
  <c r="C136" i="24"/>
  <c r="D136" s="1"/>
  <c r="L135"/>
  <c r="E135"/>
  <c r="F135" s="1"/>
  <c r="C135"/>
  <c r="D135" s="1"/>
  <c r="I47" i="12" s="1"/>
  <c r="L134" i="24"/>
  <c r="E134"/>
  <c r="F134" s="1"/>
  <c r="C134"/>
  <c r="D134" s="1"/>
  <c r="I46" i="12" s="1"/>
  <c r="L133" i="24"/>
  <c r="E133"/>
  <c r="G133" s="1"/>
  <c r="O113" i="12" s="1"/>
  <c r="C133" i="24"/>
  <c r="D133" s="1"/>
  <c r="I45" i="12" s="1"/>
  <c r="L132" i="24"/>
  <c r="E132"/>
  <c r="G132" s="1"/>
  <c r="O112" i="12" s="1"/>
  <c r="C132" i="24"/>
  <c r="D132" s="1"/>
  <c r="I44" i="12" s="1"/>
  <c r="L131" i="24"/>
  <c r="E131"/>
  <c r="F131" s="1"/>
  <c r="C131"/>
  <c r="D131" s="1"/>
  <c r="I43" i="12" s="1"/>
  <c r="K130" i="24"/>
  <c r="E130"/>
  <c r="F130" s="1"/>
  <c r="C130"/>
  <c r="D130" s="1"/>
  <c r="I42" i="12" s="1"/>
  <c r="K129" i="24"/>
  <c r="E129"/>
  <c r="F129" s="1"/>
  <c r="C129"/>
  <c r="D129" s="1"/>
  <c r="I41" i="12" s="1"/>
  <c r="K128" i="24"/>
  <c r="E128"/>
  <c r="F128" s="1"/>
  <c r="C128"/>
  <c r="D128" s="1"/>
  <c r="I40" i="12" s="1"/>
  <c r="K127" i="24"/>
  <c r="E127"/>
  <c r="F127" s="1"/>
  <c r="C127"/>
  <c r="D127" s="1"/>
  <c r="I39" i="12" s="1"/>
  <c r="K126" i="24"/>
  <c r="E126"/>
  <c r="F126" s="1"/>
  <c r="C126"/>
  <c r="D126" s="1"/>
  <c r="I38" i="12" s="1"/>
  <c r="K125" i="24"/>
  <c r="E125"/>
  <c r="F125" s="1"/>
  <c r="C125"/>
  <c r="D125" s="1"/>
  <c r="I37" i="12" s="1"/>
  <c r="K124" i="24"/>
  <c r="E124"/>
  <c r="F124" s="1"/>
  <c r="C124"/>
  <c r="D124" s="1"/>
  <c r="I36" i="12" s="1"/>
  <c r="K123" i="24"/>
  <c r="E123"/>
  <c r="F123" s="1"/>
  <c r="C123"/>
  <c r="D123" s="1"/>
  <c r="I35" i="12" s="1"/>
  <c r="K122" i="24"/>
  <c r="E122"/>
  <c r="F122" s="1"/>
  <c r="C122"/>
  <c r="D122" s="1"/>
  <c r="I34" i="12" s="1"/>
  <c r="K121" i="24"/>
  <c r="E121"/>
  <c r="F121" s="1"/>
  <c r="C121"/>
  <c r="D121" s="1"/>
  <c r="I33" i="12" s="1"/>
  <c r="K120" i="24"/>
  <c r="E120"/>
  <c r="F120" s="1"/>
  <c r="C120"/>
  <c r="D120" s="1"/>
  <c r="I32" i="12" s="1"/>
  <c r="K119" i="24"/>
  <c r="E119"/>
  <c r="F119" s="1"/>
  <c r="C119"/>
  <c r="D119" s="1"/>
  <c r="I31" i="12" s="1"/>
  <c r="K118" i="24"/>
  <c r="E118"/>
  <c r="F118" s="1"/>
  <c r="C118"/>
  <c r="D118" s="1"/>
  <c r="I30" i="12" s="1"/>
  <c r="K117" i="24"/>
  <c r="E117"/>
  <c r="F117" s="1"/>
  <c r="C117"/>
  <c r="D117" s="1"/>
  <c r="I29" i="12" s="1"/>
  <c r="K116" i="24"/>
  <c r="E116"/>
  <c r="F116" s="1"/>
  <c r="C116"/>
  <c r="D116" s="1"/>
  <c r="I28" i="12" s="1"/>
  <c r="K115" i="24"/>
  <c r="I115"/>
  <c r="J115" s="1"/>
  <c r="H201" i="12" s="1"/>
  <c r="E115" i="24"/>
  <c r="H115" s="1"/>
  <c r="N95" i="12" s="1"/>
  <c r="C115" i="24"/>
  <c r="D115" s="1"/>
  <c r="I27" i="12" s="1"/>
  <c r="K114" i="24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H111" s="1"/>
  <c r="N91" i="12" s="1"/>
  <c r="C111" i="24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3"/>
  <c r="E140"/>
  <c r="G140" s="1"/>
  <c r="M120" i="12" s="1"/>
  <c r="C140" i="23"/>
  <c r="D140" s="1"/>
  <c r="L139"/>
  <c r="E139"/>
  <c r="F139" s="1"/>
  <c r="C139"/>
  <c r="D139" s="1"/>
  <c r="L138"/>
  <c r="E138"/>
  <c r="F138" s="1"/>
  <c r="C138"/>
  <c r="D138" s="1"/>
  <c r="L137"/>
  <c r="E137"/>
  <c r="H137" s="1"/>
  <c r="L117" i="12" s="1"/>
  <c r="C137" i="23"/>
  <c r="D137" s="1"/>
  <c r="L136"/>
  <c r="E136"/>
  <c r="G136" s="1"/>
  <c r="M116" i="12" s="1"/>
  <c r="C136" i="23"/>
  <c r="D136" s="1"/>
  <c r="L135"/>
  <c r="E135"/>
  <c r="F135" s="1"/>
  <c r="C135"/>
  <c r="D135" s="1"/>
  <c r="H47" i="12" s="1"/>
  <c r="L134" i="23"/>
  <c r="E134"/>
  <c r="F134" s="1"/>
  <c r="C134"/>
  <c r="D134" s="1"/>
  <c r="H46" i="12" s="1"/>
  <c r="L133" i="23"/>
  <c r="E133"/>
  <c r="H133" s="1"/>
  <c r="L113" i="12" s="1"/>
  <c r="C133" i="23"/>
  <c r="D133" s="1"/>
  <c r="H45" i="12" s="1"/>
  <c r="L132" i="23"/>
  <c r="E132"/>
  <c r="G132" s="1"/>
  <c r="M112" i="12" s="1"/>
  <c r="C132" i="23"/>
  <c r="D132" s="1"/>
  <c r="H44" i="12" s="1"/>
  <c r="L131" i="23"/>
  <c r="E131"/>
  <c r="F131" s="1"/>
  <c r="C131"/>
  <c r="D131" s="1"/>
  <c r="H43" i="12" s="1"/>
  <c r="K130" i="23"/>
  <c r="E130"/>
  <c r="F130" s="1"/>
  <c r="C130"/>
  <c r="D130" s="1"/>
  <c r="H42" i="12" s="1"/>
  <c r="K129" i="23"/>
  <c r="E129"/>
  <c r="F129" s="1"/>
  <c r="C129"/>
  <c r="D129" s="1"/>
  <c r="H41" i="12" s="1"/>
  <c r="K128" i="23"/>
  <c r="E128"/>
  <c r="F128" s="1"/>
  <c r="C128"/>
  <c r="D128" s="1"/>
  <c r="H40" i="12" s="1"/>
  <c r="K127" i="23"/>
  <c r="E127"/>
  <c r="F127" s="1"/>
  <c r="C127"/>
  <c r="D127" s="1"/>
  <c r="H39" i="12" s="1"/>
  <c r="K126" i="23"/>
  <c r="E126"/>
  <c r="F126" s="1"/>
  <c r="C126"/>
  <c r="D126" s="1"/>
  <c r="H38" i="12" s="1"/>
  <c r="K125" i="23"/>
  <c r="E125"/>
  <c r="F125" s="1"/>
  <c r="C125"/>
  <c r="D125" s="1"/>
  <c r="H37" i="12" s="1"/>
  <c r="K124" i="23"/>
  <c r="E124"/>
  <c r="F124" s="1"/>
  <c r="C124"/>
  <c r="D124" s="1"/>
  <c r="H36" i="12" s="1"/>
  <c r="K123" i="23"/>
  <c r="E123"/>
  <c r="F123" s="1"/>
  <c r="C123"/>
  <c r="D123" s="1"/>
  <c r="H35" i="12" s="1"/>
  <c r="K122" i="23"/>
  <c r="E122"/>
  <c r="F122" s="1"/>
  <c r="C122"/>
  <c r="D122" s="1"/>
  <c r="H34" i="12" s="1"/>
  <c r="K121" i="23"/>
  <c r="E121"/>
  <c r="F121" s="1"/>
  <c r="C121"/>
  <c r="D121" s="1"/>
  <c r="H33" i="12" s="1"/>
  <c r="K120" i="23"/>
  <c r="E120"/>
  <c r="F120" s="1"/>
  <c r="C120"/>
  <c r="D120" s="1"/>
  <c r="H32" i="12" s="1"/>
  <c r="K119" i="23"/>
  <c r="E119"/>
  <c r="F119" s="1"/>
  <c r="C119"/>
  <c r="D119" s="1"/>
  <c r="H31" i="12" s="1"/>
  <c r="K118" i="23"/>
  <c r="E118"/>
  <c r="F118" s="1"/>
  <c r="C118"/>
  <c r="D118" s="1"/>
  <c r="H30" i="12" s="1"/>
  <c r="K117" i="23"/>
  <c r="E117"/>
  <c r="F117" s="1"/>
  <c r="C117"/>
  <c r="D117" s="1"/>
  <c r="H29" i="12" s="1"/>
  <c r="K116" i="23"/>
  <c r="E116"/>
  <c r="F116" s="1"/>
  <c r="C116"/>
  <c r="D116" s="1"/>
  <c r="H28" i="12" s="1"/>
  <c r="K115" i="23"/>
  <c r="I115"/>
  <c r="J115" s="1"/>
  <c r="G201" i="12" s="1"/>
  <c r="E115" i="23"/>
  <c r="H115" s="1"/>
  <c r="L95" i="12" s="1"/>
  <c r="C115" i="23"/>
  <c r="D115" s="1"/>
  <c r="H27" i="12" s="1"/>
  <c r="K114" i="23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H111" s="1"/>
  <c r="L91" i="12" s="1"/>
  <c r="C111" i="23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2"/>
  <c r="E140"/>
  <c r="H140" s="1"/>
  <c r="J120" i="12" s="1"/>
  <c r="C140" i="22"/>
  <c r="D140" s="1"/>
  <c r="L139"/>
  <c r="E139"/>
  <c r="F139" s="1"/>
  <c r="C139"/>
  <c r="D139" s="1"/>
  <c r="L138"/>
  <c r="E138"/>
  <c r="F138" s="1"/>
  <c r="C138"/>
  <c r="D138" s="1"/>
  <c r="L137"/>
  <c r="E137"/>
  <c r="F137" s="1"/>
  <c r="C137"/>
  <c r="D137" s="1"/>
  <c r="L136"/>
  <c r="E136"/>
  <c r="F136" s="1"/>
  <c r="C136"/>
  <c r="D136" s="1"/>
  <c r="L135"/>
  <c r="E135"/>
  <c r="F135" s="1"/>
  <c r="C135"/>
  <c r="D135" s="1"/>
  <c r="G47" i="12" s="1"/>
  <c r="L134" i="22"/>
  <c r="E134"/>
  <c r="F134" s="1"/>
  <c r="C134"/>
  <c r="D134" s="1"/>
  <c r="G46" i="12" s="1"/>
  <c r="L133" i="22"/>
  <c r="E133"/>
  <c r="F133" s="1"/>
  <c r="C133"/>
  <c r="D133" s="1"/>
  <c r="G45" i="12" s="1"/>
  <c r="L132" i="22"/>
  <c r="E132"/>
  <c r="G132" s="1"/>
  <c r="K112" i="12" s="1"/>
  <c r="C132" i="22"/>
  <c r="D132" s="1"/>
  <c r="G44" i="12" s="1"/>
  <c r="L131" i="22"/>
  <c r="E131"/>
  <c r="F131" s="1"/>
  <c r="C131"/>
  <c r="D131" s="1"/>
  <c r="G43" i="12" s="1"/>
  <c r="K130" i="22"/>
  <c r="E130"/>
  <c r="F130" s="1"/>
  <c r="C130"/>
  <c r="D130" s="1"/>
  <c r="G42" i="12" s="1"/>
  <c r="K129" i="22"/>
  <c r="E129"/>
  <c r="F129" s="1"/>
  <c r="C129"/>
  <c r="D129" s="1"/>
  <c r="G41" i="12" s="1"/>
  <c r="K128" i="22"/>
  <c r="E128"/>
  <c r="F128" s="1"/>
  <c r="C128"/>
  <c r="D128" s="1"/>
  <c r="G40" i="12" s="1"/>
  <c r="K127" i="22"/>
  <c r="E127"/>
  <c r="F127" s="1"/>
  <c r="C127"/>
  <c r="D127" s="1"/>
  <c r="G39" i="12" s="1"/>
  <c r="K126" i="22"/>
  <c r="E126"/>
  <c r="F126" s="1"/>
  <c r="C126"/>
  <c r="D126" s="1"/>
  <c r="G38" i="12" s="1"/>
  <c r="K125" i="22"/>
  <c r="E125"/>
  <c r="F125" s="1"/>
  <c r="C125"/>
  <c r="D125" s="1"/>
  <c r="G37" i="12" s="1"/>
  <c r="K124" i="22"/>
  <c r="E124"/>
  <c r="F124" s="1"/>
  <c r="C124"/>
  <c r="D124" s="1"/>
  <c r="G36" i="12" s="1"/>
  <c r="K123" i="22"/>
  <c r="E123"/>
  <c r="F123" s="1"/>
  <c r="C123"/>
  <c r="D123" s="1"/>
  <c r="G35" i="12" s="1"/>
  <c r="K122" i="22"/>
  <c r="E122"/>
  <c r="F122" s="1"/>
  <c r="C122"/>
  <c r="D122" s="1"/>
  <c r="G34" i="12" s="1"/>
  <c r="K121" i="22"/>
  <c r="E121"/>
  <c r="F121" s="1"/>
  <c r="C121"/>
  <c r="D121" s="1"/>
  <c r="G33" i="12" s="1"/>
  <c r="K120" i="22"/>
  <c r="E120"/>
  <c r="F120" s="1"/>
  <c r="C120"/>
  <c r="D120" s="1"/>
  <c r="G32" i="12" s="1"/>
  <c r="K119" i="22"/>
  <c r="E119"/>
  <c r="F119" s="1"/>
  <c r="C119"/>
  <c r="D119" s="1"/>
  <c r="G31" i="12" s="1"/>
  <c r="K118" i="22"/>
  <c r="E118"/>
  <c r="F118" s="1"/>
  <c r="C118"/>
  <c r="D118" s="1"/>
  <c r="G30" i="12" s="1"/>
  <c r="K117" i="22"/>
  <c r="E117"/>
  <c r="F117" s="1"/>
  <c r="C117"/>
  <c r="D117" s="1"/>
  <c r="G29" i="12" s="1"/>
  <c r="K116" i="22"/>
  <c r="E116"/>
  <c r="F116" s="1"/>
  <c r="C116"/>
  <c r="D116" s="1"/>
  <c r="G28" i="12" s="1"/>
  <c r="K115" i="22"/>
  <c r="I115"/>
  <c r="J115" s="1"/>
  <c r="F201" i="12" s="1"/>
  <c r="E115" i="22"/>
  <c r="F115" s="1"/>
  <c r="C115"/>
  <c r="D115" s="1"/>
  <c r="G27" i="12" s="1"/>
  <c r="K114" i="22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F111" s="1"/>
  <c r="C111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L140" i="21"/>
  <c r="E140"/>
  <c r="G140" s="1"/>
  <c r="I120" i="12" s="1"/>
  <c r="C140" i="21"/>
  <c r="D140" s="1"/>
  <c r="L139"/>
  <c r="E139"/>
  <c r="F139" s="1"/>
  <c r="C139"/>
  <c r="D139" s="1"/>
  <c r="L138"/>
  <c r="E138"/>
  <c r="F138" s="1"/>
  <c r="C138"/>
  <c r="D138" s="1"/>
  <c r="L137"/>
  <c r="E137"/>
  <c r="H137" s="1"/>
  <c r="H117" i="12" s="1"/>
  <c r="C137" i="21"/>
  <c r="D137" s="1"/>
  <c r="L136"/>
  <c r="E136"/>
  <c r="G136" s="1"/>
  <c r="I116" i="12" s="1"/>
  <c r="C136" i="21"/>
  <c r="D136" s="1"/>
  <c r="L135"/>
  <c r="E135"/>
  <c r="F135" s="1"/>
  <c r="C135"/>
  <c r="D135" s="1"/>
  <c r="F47" i="12" s="1"/>
  <c r="L134" i="21"/>
  <c r="E134"/>
  <c r="F134" s="1"/>
  <c r="C134"/>
  <c r="D134" s="1"/>
  <c r="F46" i="12" s="1"/>
  <c r="L133" i="21"/>
  <c r="E133"/>
  <c r="H133" s="1"/>
  <c r="H113" i="12" s="1"/>
  <c r="C133" i="21"/>
  <c r="D133" s="1"/>
  <c r="F45" i="12" s="1"/>
  <c r="L132" i="21"/>
  <c r="E132"/>
  <c r="G132" s="1"/>
  <c r="I112" i="12" s="1"/>
  <c r="C132" i="21"/>
  <c r="D132" s="1"/>
  <c r="F44" i="12" s="1"/>
  <c r="L131" i="21"/>
  <c r="E131"/>
  <c r="F131" s="1"/>
  <c r="C131"/>
  <c r="D131" s="1"/>
  <c r="F43" i="12" s="1"/>
  <c r="K130" i="21"/>
  <c r="E130"/>
  <c r="F130" s="1"/>
  <c r="C130"/>
  <c r="D130" s="1"/>
  <c r="F42" i="12" s="1"/>
  <c r="K129" i="21"/>
  <c r="E129"/>
  <c r="F129" s="1"/>
  <c r="C129"/>
  <c r="D129" s="1"/>
  <c r="F41" i="12" s="1"/>
  <c r="K128" i="21"/>
  <c r="E128"/>
  <c r="F128" s="1"/>
  <c r="C128"/>
  <c r="D128" s="1"/>
  <c r="F40" i="12" s="1"/>
  <c r="K127" i="21"/>
  <c r="E127"/>
  <c r="F127" s="1"/>
  <c r="C127"/>
  <c r="D127" s="1"/>
  <c r="F39" i="12" s="1"/>
  <c r="K126" i="21"/>
  <c r="E126"/>
  <c r="F126" s="1"/>
  <c r="C126"/>
  <c r="D126" s="1"/>
  <c r="F38" i="12" s="1"/>
  <c r="K125" i="21"/>
  <c r="E125"/>
  <c r="F125" s="1"/>
  <c r="C125"/>
  <c r="D125" s="1"/>
  <c r="F37" i="12" s="1"/>
  <c r="K124" i="21"/>
  <c r="E124"/>
  <c r="F124" s="1"/>
  <c r="C124"/>
  <c r="D124" s="1"/>
  <c r="F36" i="12" s="1"/>
  <c r="K123" i="21"/>
  <c r="E123"/>
  <c r="F123" s="1"/>
  <c r="C123"/>
  <c r="D123" s="1"/>
  <c r="F35" i="12" s="1"/>
  <c r="K122" i="21"/>
  <c r="E122"/>
  <c r="F122" s="1"/>
  <c r="C122"/>
  <c r="D122" s="1"/>
  <c r="F34" i="12" s="1"/>
  <c r="K121" i="21"/>
  <c r="E121"/>
  <c r="F121" s="1"/>
  <c r="C121"/>
  <c r="D121" s="1"/>
  <c r="F33" i="12" s="1"/>
  <c r="K120" i="21"/>
  <c r="E120"/>
  <c r="F120" s="1"/>
  <c r="C120"/>
  <c r="D120" s="1"/>
  <c r="F32" i="12" s="1"/>
  <c r="K119" i="21"/>
  <c r="E119"/>
  <c r="F119" s="1"/>
  <c r="C119"/>
  <c r="D119" s="1"/>
  <c r="F31" i="12" s="1"/>
  <c r="K118" i="21"/>
  <c r="E118"/>
  <c r="F118" s="1"/>
  <c r="C118"/>
  <c r="D118" s="1"/>
  <c r="F30" i="12" s="1"/>
  <c r="K117" i="21"/>
  <c r="E117"/>
  <c r="F117" s="1"/>
  <c r="C117"/>
  <c r="D117" s="1"/>
  <c r="F29" i="12" s="1"/>
  <c r="K116" i="21"/>
  <c r="E116"/>
  <c r="F116" s="1"/>
  <c r="C116"/>
  <c r="D116" s="1"/>
  <c r="F28" i="12" s="1"/>
  <c r="K115" i="21"/>
  <c r="I115"/>
  <c r="J115" s="1"/>
  <c r="E201" i="12" s="1"/>
  <c r="E115" i="21"/>
  <c r="H115" s="1"/>
  <c r="H95" i="12" s="1"/>
  <c r="C115" i="21"/>
  <c r="D115" s="1"/>
  <c r="F27" i="12" s="1"/>
  <c r="K114" i="21"/>
  <c r="I114"/>
  <c r="E114"/>
  <c r="F114" s="1"/>
  <c r="C114"/>
  <c r="K113"/>
  <c r="I113"/>
  <c r="E113"/>
  <c r="F113" s="1"/>
  <c r="C113"/>
  <c r="K112"/>
  <c r="I112"/>
  <c r="E112"/>
  <c r="F112" s="1"/>
  <c r="C112"/>
  <c r="K111"/>
  <c r="I111"/>
  <c r="E111"/>
  <c r="H111" s="1"/>
  <c r="H91" i="12" s="1"/>
  <c r="C111" i="21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I10"/>
  <c r="H10"/>
  <c r="F10"/>
  <c r="E10"/>
  <c r="C10"/>
  <c r="I9"/>
  <c r="H9"/>
  <c r="F9"/>
  <c r="E9"/>
  <c r="C9"/>
  <c r="I8"/>
  <c r="H8"/>
  <c r="F8"/>
  <c r="E8"/>
  <c r="C8"/>
  <c r="I7"/>
  <c r="H7"/>
  <c r="F7"/>
  <c r="E7"/>
  <c r="C7"/>
  <c r="I6"/>
  <c r="H6"/>
  <c r="F6"/>
  <c r="E6"/>
  <c r="C6"/>
  <c r="E4"/>
  <c r="C4"/>
  <c r="B2"/>
  <c r="C6" i="20"/>
  <c r="E6"/>
  <c r="F6"/>
  <c r="H6"/>
  <c r="I6"/>
  <c r="C7"/>
  <c r="E7"/>
  <c r="F7"/>
  <c r="H7"/>
  <c r="I7"/>
  <c r="C8"/>
  <c r="E8"/>
  <c r="F8"/>
  <c r="H8"/>
  <c r="I8"/>
  <c r="C9"/>
  <c r="E9"/>
  <c r="F9"/>
  <c r="H9"/>
  <c r="I9"/>
  <c r="C10"/>
  <c r="E10"/>
  <c r="F10"/>
  <c r="H10"/>
  <c r="I10"/>
  <c r="L140"/>
  <c r="E140"/>
  <c r="G140" s="1"/>
  <c r="G120" i="12" s="1"/>
  <c r="C140" i="20"/>
  <c r="D140" s="1"/>
  <c r="L139"/>
  <c r="E139"/>
  <c r="F139" s="1"/>
  <c r="C139"/>
  <c r="D139" s="1"/>
  <c r="L138"/>
  <c r="E138"/>
  <c r="F138" s="1"/>
  <c r="C138"/>
  <c r="D138" s="1"/>
  <c r="L137"/>
  <c r="E137"/>
  <c r="H137" s="1"/>
  <c r="F117" i="12" s="1"/>
  <c r="C137" i="20"/>
  <c r="D137" s="1"/>
  <c r="L136"/>
  <c r="E136"/>
  <c r="G136" s="1"/>
  <c r="G116" i="12" s="1"/>
  <c r="C136" i="20"/>
  <c r="D136" s="1"/>
  <c r="L135"/>
  <c r="E135"/>
  <c r="F135" s="1"/>
  <c r="C135"/>
  <c r="D135" s="1"/>
  <c r="E47" i="12" s="1"/>
  <c r="L134" i="20"/>
  <c r="E134"/>
  <c r="F134" s="1"/>
  <c r="C134"/>
  <c r="D134" s="1"/>
  <c r="E46" i="12" s="1"/>
  <c r="L133" i="20"/>
  <c r="E133"/>
  <c r="H133" s="1"/>
  <c r="F113" i="12" s="1"/>
  <c r="C133" i="20"/>
  <c r="D133" s="1"/>
  <c r="E45" i="12" s="1"/>
  <c r="L132" i="20"/>
  <c r="E132"/>
  <c r="G132" s="1"/>
  <c r="G112" i="12" s="1"/>
  <c r="C132" i="20"/>
  <c r="D132" s="1"/>
  <c r="E44" i="12" s="1"/>
  <c r="L131" i="20"/>
  <c r="E131"/>
  <c r="F131" s="1"/>
  <c r="C131"/>
  <c r="D131" s="1"/>
  <c r="E43" i="12" s="1"/>
  <c r="K130" i="20"/>
  <c r="E130"/>
  <c r="F130" s="1"/>
  <c r="C130"/>
  <c r="D130" s="1"/>
  <c r="E42" i="12" s="1"/>
  <c r="K129" i="20"/>
  <c r="E129"/>
  <c r="F129" s="1"/>
  <c r="C129"/>
  <c r="D129" s="1"/>
  <c r="E41" i="12" s="1"/>
  <c r="K128" i="20"/>
  <c r="E128"/>
  <c r="F128" s="1"/>
  <c r="C128"/>
  <c r="D128" s="1"/>
  <c r="E40" i="12" s="1"/>
  <c r="K127" i="20"/>
  <c r="E127"/>
  <c r="F127" s="1"/>
  <c r="C127"/>
  <c r="D127" s="1"/>
  <c r="E39" i="12" s="1"/>
  <c r="K126" i="20"/>
  <c r="E126"/>
  <c r="F126" s="1"/>
  <c r="C126"/>
  <c r="D126" s="1"/>
  <c r="E38" i="12" s="1"/>
  <c r="K125" i="20"/>
  <c r="E125"/>
  <c r="F125" s="1"/>
  <c r="C125"/>
  <c r="D125" s="1"/>
  <c r="E37" i="12" s="1"/>
  <c r="K124" i="20"/>
  <c r="E124"/>
  <c r="F124" s="1"/>
  <c r="C124"/>
  <c r="D124" s="1"/>
  <c r="E36" i="12" s="1"/>
  <c r="K123" i="20"/>
  <c r="E123"/>
  <c r="F123" s="1"/>
  <c r="C123"/>
  <c r="D123" s="1"/>
  <c r="E35" i="12" s="1"/>
  <c r="K122" i="20"/>
  <c r="E122"/>
  <c r="F122" s="1"/>
  <c r="C122"/>
  <c r="D122" s="1"/>
  <c r="E34" i="12" s="1"/>
  <c r="K121" i="20"/>
  <c r="E121"/>
  <c r="F121" s="1"/>
  <c r="C121"/>
  <c r="D121" s="1"/>
  <c r="E33" i="12" s="1"/>
  <c r="K120" i="20"/>
  <c r="E120"/>
  <c r="F120" s="1"/>
  <c r="C120"/>
  <c r="D120" s="1"/>
  <c r="E32" i="12" s="1"/>
  <c r="K119" i="20"/>
  <c r="E119"/>
  <c r="F119" s="1"/>
  <c r="C119"/>
  <c r="D119" s="1"/>
  <c r="E31" i="12" s="1"/>
  <c r="K118" i="20"/>
  <c r="E118"/>
  <c r="F118" s="1"/>
  <c r="C118"/>
  <c r="D118" s="1"/>
  <c r="E30" i="12" s="1"/>
  <c r="K117" i="20"/>
  <c r="E117"/>
  <c r="F117" s="1"/>
  <c r="C117"/>
  <c r="D117" s="1"/>
  <c r="E29" i="12" s="1"/>
  <c r="K116" i="20"/>
  <c r="E116"/>
  <c r="F116" s="1"/>
  <c r="C116"/>
  <c r="D116" s="1"/>
  <c r="E28" i="12" s="1"/>
  <c r="K115" i="20"/>
  <c r="I115"/>
  <c r="J115" s="1"/>
  <c r="D201" i="12" s="1"/>
  <c r="E115" i="20"/>
  <c r="H115" s="1"/>
  <c r="F95" i="12" s="1"/>
  <c r="C115" i="20"/>
  <c r="D115" s="1"/>
  <c r="E27" i="12" s="1"/>
  <c r="K114" i="20"/>
  <c r="I114"/>
  <c r="E114"/>
  <c r="F114" s="1"/>
  <c r="C114"/>
  <c r="K113"/>
  <c r="I113"/>
  <c r="E113"/>
  <c r="C113"/>
  <c r="K112"/>
  <c r="I112"/>
  <c r="E112"/>
  <c r="F112" s="1"/>
  <c r="C112"/>
  <c r="K111"/>
  <c r="I111"/>
  <c r="E111"/>
  <c r="H111" s="1"/>
  <c r="F91" i="12" s="1"/>
  <c r="C111" i="20"/>
  <c r="J108"/>
  <c r="L107"/>
  <c r="K107"/>
  <c r="I107"/>
  <c r="H107"/>
  <c r="F107"/>
  <c r="E107"/>
  <c r="C107"/>
  <c r="L106"/>
  <c r="K106"/>
  <c r="I106"/>
  <c r="H106"/>
  <c r="F106"/>
  <c r="E106"/>
  <c r="C106"/>
  <c r="L105"/>
  <c r="K105"/>
  <c r="I105"/>
  <c r="H105"/>
  <c r="F105"/>
  <c r="E105"/>
  <c r="C105"/>
  <c r="L104"/>
  <c r="K104"/>
  <c r="I104"/>
  <c r="H104"/>
  <c r="F104"/>
  <c r="E104"/>
  <c r="C104"/>
  <c r="L103"/>
  <c r="K103"/>
  <c r="I103"/>
  <c r="H103"/>
  <c r="F103"/>
  <c r="E103"/>
  <c r="C103"/>
  <c r="L102"/>
  <c r="K102"/>
  <c r="I102"/>
  <c r="H102"/>
  <c r="F102"/>
  <c r="E102"/>
  <c r="C102"/>
  <c r="L101"/>
  <c r="K101"/>
  <c r="I101"/>
  <c r="H101"/>
  <c r="F101"/>
  <c r="E101"/>
  <c r="C101"/>
  <c r="L100"/>
  <c r="K100"/>
  <c r="I100"/>
  <c r="H100"/>
  <c r="F100"/>
  <c r="E100"/>
  <c r="C100"/>
  <c r="L99"/>
  <c r="K99"/>
  <c r="I99"/>
  <c r="H99"/>
  <c r="F99"/>
  <c r="E99"/>
  <c r="C99"/>
  <c r="L98"/>
  <c r="K98"/>
  <c r="I98"/>
  <c r="H98"/>
  <c r="F98"/>
  <c r="E98"/>
  <c r="C98"/>
  <c r="L97"/>
  <c r="K97"/>
  <c r="I97"/>
  <c r="H97"/>
  <c r="F97"/>
  <c r="E97"/>
  <c r="C97"/>
  <c r="L96"/>
  <c r="K96"/>
  <c r="I96"/>
  <c r="H96"/>
  <c r="F96"/>
  <c r="E96"/>
  <c r="C96"/>
  <c r="L95"/>
  <c r="K95"/>
  <c r="I95"/>
  <c r="H95"/>
  <c r="F95"/>
  <c r="E95"/>
  <c r="C95"/>
  <c r="L94"/>
  <c r="K94"/>
  <c r="I94"/>
  <c r="H94"/>
  <c r="F94"/>
  <c r="E94"/>
  <c r="C94"/>
  <c r="L93"/>
  <c r="K93"/>
  <c r="I93"/>
  <c r="H93"/>
  <c r="F93"/>
  <c r="E93"/>
  <c r="C93"/>
  <c r="L92"/>
  <c r="K92"/>
  <c r="I92"/>
  <c r="H92"/>
  <c r="F92"/>
  <c r="E92"/>
  <c r="C92"/>
  <c r="L91"/>
  <c r="K91"/>
  <c r="I91"/>
  <c r="H91"/>
  <c r="F91"/>
  <c r="E91"/>
  <c r="C91"/>
  <c r="L90"/>
  <c r="K90"/>
  <c r="I90"/>
  <c r="H90"/>
  <c r="F90"/>
  <c r="E90"/>
  <c r="C90"/>
  <c r="L89"/>
  <c r="K89"/>
  <c r="I89"/>
  <c r="H89"/>
  <c r="F89"/>
  <c r="E89"/>
  <c r="C89"/>
  <c r="L88"/>
  <c r="K88"/>
  <c r="I88"/>
  <c r="H88"/>
  <c r="F88"/>
  <c r="E88"/>
  <c r="C88"/>
  <c r="L87"/>
  <c r="K87"/>
  <c r="I87"/>
  <c r="H87"/>
  <c r="F87"/>
  <c r="E87"/>
  <c r="C87"/>
  <c r="L86"/>
  <c r="K86"/>
  <c r="I86"/>
  <c r="H86"/>
  <c r="F86"/>
  <c r="E86"/>
  <c r="C86"/>
  <c r="L85"/>
  <c r="K85"/>
  <c r="I85"/>
  <c r="H85"/>
  <c r="F85"/>
  <c r="E85"/>
  <c r="C85"/>
  <c r="L84"/>
  <c r="K84"/>
  <c r="I84"/>
  <c r="H84"/>
  <c r="F84"/>
  <c r="E84"/>
  <c r="C84"/>
  <c r="L83"/>
  <c r="K83"/>
  <c r="I83"/>
  <c r="H83"/>
  <c r="F83"/>
  <c r="E83"/>
  <c r="C83"/>
  <c r="L82"/>
  <c r="K82"/>
  <c r="I82"/>
  <c r="H82"/>
  <c r="F82"/>
  <c r="E82"/>
  <c r="C82"/>
  <c r="L81"/>
  <c r="K81"/>
  <c r="I81"/>
  <c r="H81"/>
  <c r="F81"/>
  <c r="E81"/>
  <c r="C81"/>
  <c r="L80"/>
  <c r="K80"/>
  <c r="I80"/>
  <c r="H80"/>
  <c r="F80"/>
  <c r="E80"/>
  <c r="C80"/>
  <c r="L79"/>
  <c r="K79"/>
  <c r="I79"/>
  <c r="H79"/>
  <c r="F79"/>
  <c r="E79"/>
  <c r="C79"/>
  <c r="L78"/>
  <c r="K78"/>
  <c r="I78"/>
  <c r="H78"/>
  <c r="F78"/>
  <c r="E78"/>
  <c r="C78"/>
  <c r="L77"/>
  <c r="K77"/>
  <c r="I77"/>
  <c r="H77"/>
  <c r="F77"/>
  <c r="E77"/>
  <c r="C77"/>
  <c r="L76"/>
  <c r="K76"/>
  <c r="I76"/>
  <c r="H76"/>
  <c r="F76"/>
  <c r="E76"/>
  <c r="C76"/>
  <c r="L75"/>
  <c r="K75"/>
  <c r="I75"/>
  <c r="H75"/>
  <c r="F75"/>
  <c r="E75"/>
  <c r="C75"/>
  <c r="L74"/>
  <c r="K74"/>
  <c r="I74"/>
  <c r="H74"/>
  <c r="F74"/>
  <c r="E74"/>
  <c r="C74"/>
  <c r="L73"/>
  <c r="K73"/>
  <c r="I73"/>
  <c r="H73"/>
  <c r="F73"/>
  <c r="E73"/>
  <c r="C73"/>
  <c r="L72"/>
  <c r="K72"/>
  <c r="I72"/>
  <c r="H72"/>
  <c r="F72"/>
  <c r="E72"/>
  <c r="C72"/>
  <c r="L71"/>
  <c r="K71"/>
  <c r="I71"/>
  <c r="H71"/>
  <c r="F71"/>
  <c r="E71"/>
  <c r="C71"/>
  <c r="L70"/>
  <c r="K70"/>
  <c r="I70"/>
  <c r="H70"/>
  <c r="F70"/>
  <c r="E70"/>
  <c r="C70"/>
  <c r="L69"/>
  <c r="K69"/>
  <c r="I69"/>
  <c r="H69"/>
  <c r="F69"/>
  <c r="E69"/>
  <c r="C69"/>
  <c r="L68"/>
  <c r="K68"/>
  <c r="I68"/>
  <c r="H68"/>
  <c r="F68"/>
  <c r="E68"/>
  <c r="C68"/>
  <c r="L67"/>
  <c r="K67"/>
  <c r="I67"/>
  <c r="H67"/>
  <c r="F67"/>
  <c r="E67"/>
  <c r="C67"/>
  <c r="L66"/>
  <c r="K66"/>
  <c r="I66"/>
  <c r="H66"/>
  <c r="F66"/>
  <c r="E66"/>
  <c r="C66"/>
  <c r="L65"/>
  <c r="K65"/>
  <c r="I65"/>
  <c r="H65"/>
  <c r="F65"/>
  <c r="E65"/>
  <c r="C65"/>
  <c r="L64"/>
  <c r="K64"/>
  <c r="I64"/>
  <c r="H64"/>
  <c r="F64"/>
  <c r="E64"/>
  <c r="C64"/>
  <c r="L63"/>
  <c r="K63"/>
  <c r="I63"/>
  <c r="H63"/>
  <c r="F63"/>
  <c r="E63"/>
  <c r="C63"/>
  <c r="L62"/>
  <c r="K62"/>
  <c r="I62"/>
  <c r="H62"/>
  <c r="F62"/>
  <c r="E62"/>
  <c r="C62"/>
  <c r="L61"/>
  <c r="K61"/>
  <c r="I61"/>
  <c r="H61"/>
  <c r="F61"/>
  <c r="E61"/>
  <c r="C61"/>
  <c r="L60"/>
  <c r="K60"/>
  <c r="I60"/>
  <c r="H60"/>
  <c r="F60"/>
  <c r="E60"/>
  <c r="C60"/>
  <c r="L59"/>
  <c r="K59"/>
  <c r="I59"/>
  <c r="H59"/>
  <c r="F59"/>
  <c r="E59"/>
  <c r="C59"/>
  <c r="L58"/>
  <c r="K58"/>
  <c r="I58"/>
  <c r="H58"/>
  <c r="F58"/>
  <c r="E58"/>
  <c r="C58"/>
  <c r="L57"/>
  <c r="K57"/>
  <c r="I57"/>
  <c r="H57"/>
  <c r="F57"/>
  <c r="E57"/>
  <c r="C57"/>
  <c r="L56"/>
  <c r="K56"/>
  <c r="I56"/>
  <c r="H56"/>
  <c r="F56"/>
  <c r="E56"/>
  <c r="C56"/>
  <c r="L55"/>
  <c r="K55"/>
  <c r="I55"/>
  <c r="H55"/>
  <c r="F55"/>
  <c r="E55"/>
  <c r="C55"/>
  <c r="L54"/>
  <c r="K54"/>
  <c r="I54"/>
  <c r="H54"/>
  <c r="F54"/>
  <c r="E54"/>
  <c r="C54"/>
  <c r="L53"/>
  <c r="K53"/>
  <c r="I53"/>
  <c r="H53"/>
  <c r="F53"/>
  <c r="E53"/>
  <c r="C53"/>
  <c r="L52"/>
  <c r="K52"/>
  <c r="I52"/>
  <c r="H52"/>
  <c r="F52"/>
  <c r="E52"/>
  <c r="C52"/>
  <c r="L51"/>
  <c r="K51"/>
  <c r="I51"/>
  <c r="H51"/>
  <c r="F51"/>
  <c r="E51"/>
  <c r="C51"/>
  <c r="L50"/>
  <c r="K50"/>
  <c r="I50"/>
  <c r="H50"/>
  <c r="F50"/>
  <c r="E50"/>
  <c r="C50"/>
  <c r="L49"/>
  <c r="K49"/>
  <c r="I49"/>
  <c r="H49"/>
  <c r="F49"/>
  <c r="E49"/>
  <c r="C49"/>
  <c r="L48"/>
  <c r="K48"/>
  <c r="I48"/>
  <c r="H48"/>
  <c r="F48"/>
  <c r="E48"/>
  <c r="C48"/>
  <c r="L47"/>
  <c r="K47"/>
  <c r="I47"/>
  <c r="H47"/>
  <c r="F47"/>
  <c r="E47"/>
  <c r="C47"/>
  <c r="L46"/>
  <c r="K46"/>
  <c r="I46"/>
  <c r="H46"/>
  <c r="F46"/>
  <c r="E46"/>
  <c r="C46"/>
  <c r="L45"/>
  <c r="K45"/>
  <c r="I45"/>
  <c r="H45"/>
  <c r="F45"/>
  <c r="E45"/>
  <c r="C45"/>
  <c r="L44"/>
  <c r="K44"/>
  <c r="I44"/>
  <c r="H44"/>
  <c r="F44"/>
  <c r="E44"/>
  <c r="C44"/>
  <c r="L43"/>
  <c r="K43"/>
  <c r="I43"/>
  <c r="H43"/>
  <c r="F43"/>
  <c r="E43"/>
  <c r="C43"/>
  <c r="L42"/>
  <c r="K42"/>
  <c r="I42"/>
  <c r="H42"/>
  <c r="F42"/>
  <c r="E42"/>
  <c r="C42"/>
  <c r="L41"/>
  <c r="K41"/>
  <c r="I41"/>
  <c r="H41"/>
  <c r="F41"/>
  <c r="E41"/>
  <c r="C41"/>
  <c r="L40"/>
  <c r="K40"/>
  <c r="I40"/>
  <c r="H40"/>
  <c r="F40"/>
  <c r="E40"/>
  <c r="C40"/>
  <c r="L39"/>
  <c r="K39"/>
  <c r="I39"/>
  <c r="H39"/>
  <c r="F39"/>
  <c r="E39"/>
  <c r="C39"/>
  <c r="L38"/>
  <c r="K38"/>
  <c r="I38"/>
  <c r="H38"/>
  <c r="F38"/>
  <c r="E38"/>
  <c r="C38"/>
  <c r="L37"/>
  <c r="K37"/>
  <c r="I37"/>
  <c r="H37"/>
  <c r="F37"/>
  <c r="E37"/>
  <c r="C37"/>
  <c r="L36"/>
  <c r="K36"/>
  <c r="I36"/>
  <c r="H36"/>
  <c r="F36"/>
  <c r="E36"/>
  <c r="C36"/>
  <c r="L35"/>
  <c r="K35"/>
  <c r="I35"/>
  <c r="H35"/>
  <c r="F35"/>
  <c r="E35"/>
  <c r="C35"/>
  <c r="L34"/>
  <c r="K34"/>
  <c r="I34"/>
  <c r="H34"/>
  <c r="F34"/>
  <c r="E34"/>
  <c r="C34"/>
  <c r="L33"/>
  <c r="K33"/>
  <c r="I33"/>
  <c r="H33"/>
  <c r="F33"/>
  <c r="E33"/>
  <c r="C33"/>
  <c r="L32"/>
  <c r="K32"/>
  <c r="I32"/>
  <c r="H32"/>
  <c r="F32"/>
  <c r="E32"/>
  <c r="C32"/>
  <c r="L31"/>
  <c r="K31"/>
  <c r="I31"/>
  <c r="H31"/>
  <c r="F31"/>
  <c r="E31"/>
  <c r="C31"/>
  <c r="L30"/>
  <c r="K30"/>
  <c r="I30"/>
  <c r="H30"/>
  <c r="F30"/>
  <c r="E30"/>
  <c r="C30"/>
  <c r="L29"/>
  <c r="K29"/>
  <c r="I29"/>
  <c r="H29"/>
  <c r="F29"/>
  <c r="E29"/>
  <c r="C29"/>
  <c r="L28"/>
  <c r="K28"/>
  <c r="I28"/>
  <c r="H28"/>
  <c r="F28"/>
  <c r="E28"/>
  <c r="C28"/>
  <c r="L27"/>
  <c r="K27"/>
  <c r="I27"/>
  <c r="H27"/>
  <c r="F27"/>
  <c r="E27"/>
  <c r="C27"/>
  <c r="L26"/>
  <c r="K26"/>
  <c r="I26"/>
  <c r="H26"/>
  <c r="F26"/>
  <c r="E26"/>
  <c r="C26"/>
  <c r="L25"/>
  <c r="K25"/>
  <c r="I25"/>
  <c r="H25"/>
  <c r="F25"/>
  <c r="E25"/>
  <c r="C25"/>
  <c r="L24"/>
  <c r="K24"/>
  <c r="I24"/>
  <c r="H24"/>
  <c r="F24"/>
  <c r="E24"/>
  <c r="C24"/>
  <c r="L23"/>
  <c r="K23"/>
  <c r="I23"/>
  <c r="H23"/>
  <c r="F23"/>
  <c r="E23"/>
  <c r="C23"/>
  <c r="L22"/>
  <c r="K22"/>
  <c r="I22"/>
  <c r="H22"/>
  <c r="F22"/>
  <c r="E22"/>
  <c r="C22"/>
  <c r="L21"/>
  <c r="K21"/>
  <c r="I21"/>
  <c r="H21"/>
  <c r="F21"/>
  <c r="E21"/>
  <c r="C21"/>
  <c r="L20"/>
  <c r="K20"/>
  <c r="I20"/>
  <c r="H20"/>
  <c r="F20"/>
  <c r="E20"/>
  <c r="C20"/>
  <c r="L19"/>
  <c r="K19"/>
  <c r="I19"/>
  <c r="H19"/>
  <c r="F19"/>
  <c r="E19"/>
  <c r="C19"/>
  <c r="L18"/>
  <c r="K18"/>
  <c r="I18"/>
  <c r="H18"/>
  <c r="F18"/>
  <c r="E18"/>
  <c r="C18"/>
  <c r="L17"/>
  <c r="K17"/>
  <c r="I17"/>
  <c r="H17"/>
  <c r="F17"/>
  <c r="E17"/>
  <c r="C17"/>
  <c r="L16"/>
  <c r="K16"/>
  <c r="I16"/>
  <c r="H16"/>
  <c r="F16"/>
  <c r="E16"/>
  <c r="C16"/>
  <c r="L15"/>
  <c r="K15"/>
  <c r="I15"/>
  <c r="H15"/>
  <c r="F15"/>
  <c r="E15"/>
  <c r="C15"/>
  <c r="L14"/>
  <c r="K14"/>
  <c r="I14"/>
  <c r="H14"/>
  <c r="F14"/>
  <c r="E14"/>
  <c r="C14"/>
  <c r="L13"/>
  <c r="K13"/>
  <c r="I13"/>
  <c r="H13"/>
  <c r="F13"/>
  <c r="E13"/>
  <c r="C13"/>
  <c r="L12"/>
  <c r="K12"/>
  <c r="I12"/>
  <c r="H12"/>
  <c r="F12"/>
  <c r="E12"/>
  <c r="C12"/>
  <c r="L11"/>
  <c r="K11"/>
  <c r="I11"/>
  <c r="H11"/>
  <c r="F11"/>
  <c r="E11"/>
  <c r="C11"/>
  <c r="E4"/>
  <c r="C4"/>
  <c r="B2"/>
  <c r="F7" i="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6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C4"/>
  <c r="E4"/>
  <c r="F4" i="12" s="1"/>
  <c r="J108" i="8"/>
  <c r="B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6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82"/>
  <c r="I82"/>
  <c r="H83"/>
  <c r="I83"/>
  <c r="H84"/>
  <c r="I84"/>
  <c r="H85"/>
  <c r="I85"/>
  <c r="H86"/>
  <c r="I86"/>
  <c r="H87"/>
  <c r="I87"/>
  <c r="H88"/>
  <c r="I88"/>
  <c r="H89"/>
  <c r="I89"/>
  <c r="H90"/>
  <c r="I90"/>
  <c r="H91"/>
  <c r="I91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H103"/>
  <c r="I103"/>
  <c r="H104"/>
  <c r="I104"/>
  <c r="H105"/>
  <c r="I105"/>
  <c r="H106"/>
  <c r="I106"/>
  <c r="H107"/>
  <c r="I107"/>
  <c r="I6"/>
  <c r="F7" i="4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G133" i="25" l="1"/>
  <c r="Q113" i="12" s="1"/>
  <c r="F136" i="20"/>
  <c r="H118" i="26"/>
  <c r="R98" i="12" s="1"/>
  <c r="H128" i="23"/>
  <c r="L108" i="12" s="1"/>
  <c r="G118" i="26"/>
  <c r="S98" i="12" s="1"/>
  <c r="G133" i="21"/>
  <c r="I113" i="12" s="1"/>
  <c r="F111" i="21"/>
  <c r="F133"/>
  <c r="F125" i="25"/>
  <c r="H126" i="26"/>
  <c r="R106" i="12" s="1"/>
  <c r="F132" i="20"/>
  <c r="F132" i="21"/>
  <c r="H131" i="27"/>
  <c r="T111" i="12" s="1"/>
  <c r="F134" i="8"/>
  <c r="G115" i="22"/>
  <c r="K95" i="12" s="1"/>
  <c r="G130" i="26"/>
  <c r="S110" i="12" s="1"/>
  <c r="H127" i="27"/>
  <c r="T107" i="12" s="1"/>
  <c r="G111" i="28"/>
  <c r="W91" i="12" s="1"/>
  <c r="H137" i="28"/>
  <c r="V117" i="12" s="1"/>
  <c r="G115" i="30"/>
  <c r="AA95" i="12" s="1"/>
  <c r="G125" i="30"/>
  <c r="AA105" i="12" s="1"/>
  <c r="H134" i="8"/>
  <c r="D114" i="12" s="1"/>
  <c r="AB114" s="1"/>
  <c r="G115" i="21"/>
  <c r="I95" i="12" s="1"/>
  <c r="G134" i="21"/>
  <c r="I114" i="12" s="1"/>
  <c r="F140" i="22"/>
  <c r="F117" i="25"/>
  <c r="F122"/>
  <c r="F123"/>
  <c r="H125"/>
  <c r="P105" i="12" s="1"/>
  <c r="F130" i="25"/>
  <c r="F131"/>
  <c r="G122" i="26"/>
  <c r="S102" i="12" s="1"/>
  <c r="H134" i="26"/>
  <c r="R114" i="12" s="1"/>
  <c r="G135" i="26"/>
  <c r="S115" i="12" s="1"/>
  <c r="H119" i="27"/>
  <c r="T99" i="12" s="1"/>
  <c r="H123" i="30"/>
  <c r="Z103" i="12" s="1"/>
  <c r="H129" i="30"/>
  <c r="Z109" i="12" s="1"/>
  <c r="F138" i="8"/>
  <c r="G137"/>
  <c r="E117" i="12" s="1"/>
  <c r="AC117" s="1"/>
  <c r="H138" i="21"/>
  <c r="H118" i="12" s="1"/>
  <c r="H133" i="24"/>
  <c r="N113" i="12" s="1"/>
  <c r="G134" i="24"/>
  <c r="O114" i="12" s="1"/>
  <c r="H119" i="25"/>
  <c r="P99" i="12" s="1"/>
  <c r="F120" i="25"/>
  <c r="H127"/>
  <c r="P107" i="12" s="1"/>
  <c r="F128" i="25"/>
  <c r="G126" i="26"/>
  <c r="S106" i="12" s="1"/>
  <c r="H135" i="26"/>
  <c r="R115" i="12" s="1"/>
  <c r="F115" i="27"/>
  <c r="H123"/>
  <c r="T103" i="12" s="1"/>
  <c r="H138" i="8"/>
  <c r="D118" i="12" s="1"/>
  <c r="AB118" s="1"/>
  <c r="G137" i="27"/>
  <c r="U117" i="12" s="1"/>
  <c r="H134" i="29"/>
  <c r="X114" i="12" s="1"/>
  <c r="G111" i="20"/>
  <c r="G91" i="12" s="1"/>
  <c r="H122" i="23"/>
  <c r="L102" i="12" s="1"/>
  <c r="G123" i="23"/>
  <c r="M103" i="12" s="1"/>
  <c r="G125" i="23"/>
  <c r="M105" i="12" s="1"/>
  <c r="G126" i="23"/>
  <c r="M106" i="12" s="1"/>
  <c r="G128" i="23"/>
  <c r="M108" i="12" s="1"/>
  <c r="G135" i="23"/>
  <c r="M115" i="12" s="1"/>
  <c r="G115" i="24"/>
  <c r="O95" i="12" s="1"/>
  <c r="F133" i="24"/>
  <c r="L130" i="25"/>
  <c r="I241" i="12" s="1"/>
  <c r="H117" i="25"/>
  <c r="P97" i="12" s="1"/>
  <c r="H131" i="25"/>
  <c r="P111" i="12" s="1"/>
  <c r="H122" i="26"/>
  <c r="R102" i="12" s="1"/>
  <c r="H130" i="26"/>
  <c r="R110" i="12" s="1"/>
  <c r="H117" i="27"/>
  <c r="T97" i="12" s="1"/>
  <c r="H125" i="27"/>
  <c r="T105" i="12" s="1"/>
  <c r="F137" i="27"/>
  <c r="F133" i="28"/>
  <c r="G134" i="29"/>
  <c r="Y114" i="12" s="1"/>
  <c r="G138" i="30"/>
  <c r="AA118" i="12" s="1"/>
  <c r="H120" i="23"/>
  <c r="L100" i="12" s="1"/>
  <c r="H135" i="25"/>
  <c r="P115" i="12" s="1"/>
  <c r="H132" i="20"/>
  <c r="F112" i="12" s="1"/>
  <c r="AB112" s="1"/>
  <c r="G133" i="20"/>
  <c r="G113" i="12" s="1"/>
  <c r="H136" i="20"/>
  <c r="F116" i="12" s="1"/>
  <c r="AB116" s="1"/>
  <c r="G137" i="20"/>
  <c r="G117" i="12" s="1"/>
  <c r="F132" i="22"/>
  <c r="G133"/>
  <c r="K113" i="12" s="1"/>
  <c r="H134" i="22"/>
  <c r="J114" i="12" s="1"/>
  <c r="G117" i="23"/>
  <c r="M97" i="12" s="1"/>
  <c r="G118" i="23"/>
  <c r="M98" i="12" s="1"/>
  <c r="G120" i="23"/>
  <c r="M100" i="12" s="1"/>
  <c r="H130" i="23"/>
  <c r="L110" i="12" s="1"/>
  <c r="G131" i="23"/>
  <c r="M111" i="12" s="1"/>
  <c r="G115" i="25"/>
  <c r="Q95" i="12" s="1"/>
  <c r="F135" i="25"/>
  <c r="G137"/>
  <c r="Q117" i="12" s="1"/>
  <c r="H111" i="27"/>
  <c r="T91" i="12" s="1"/>
  <c r="H121" i="27"/>
  <c r="T101" i="12" s="1"/>
  <c r="H129" i="27"/>
  <c r="T109" i="12" s="1"/>
  <c r="F137" i="28"/>
  <c r="H122" i="30"/>
  <c r="Z102" i="12" s="1"/>
  <c r="G123" i="30"/>
  <c r="AA103" i="12" s="1"/>
  <c r="F134" i="26"/>
  <c r="F111" i="27"/>
  <c r="G133"/>
  <c r="U113" i="12" s="1"/>
  <c r="H111" i="22"/>
  <c r="J91" i="12" s="1"/>
  <c r="H132" i="22"/>
  <c r="J112" i="12" s="1"/>
  <c r="H116" i="23"/>
  <c r="L96" i="12" s="1"/>
  <c r="G119" i="23"/>
  <c r="M99" i="12" s="1"/>
  <c r="G122" i="23"/>
  <c r="M102" i="12" s="1"/>
  <c r="H124" i="23"/>
  <c r="L104" i="12" s="1"/>
  <c r="G127" i="23"/>
  <c r="M107" i="12" s="1"/>
  <c r="G130" i="23"/>
  <c r="M110" i="12" s="1"/>
  <c r="H139" i="23"/>
  <c r="L119" i="12" s="1"/>
  <c r="F115" i="24"/>
  <c r="H135"/>
  <c r="N115" i="12" s="1"/>
  <c r="H139" i="24"/>
  <c r="N119" i="12" s="1"/>
  <c r="H111" i="25"/>
  <c r="P91" i="12" s="1"/>
  <c r="F116" i="25"/>
  <c r="F119"/>
  <c r="H121"/>
  <c r="P101" i="12" s="1"/>
  <c r="F124" i="25"/>
  <c r="F127"/>
  <c r="H129"/>
  <c r="P109" i="12" s="1"/>
  <c r="H136" i="26"/>
  <c r="R116" i="12" s="1"/>
  <c r="H115" i="27"/>
  <c r="T95" i="12" s="1"/>
  <c r="G138" i="27"/>
  <c r="U118" i="12" s="1"/>
  <c r="H133" i="28"/>
  <c r="V113" i="12" s="1"/>
  <c r="H138" i="29"/>
  <c r="X118" i="12" s="1"/>
  <c r="H127" i="30"/>
  <c r="Z107" i="12" s="1"/>
  <c r="G129" i="30"/>
  <c r="AA109" i="12" s="1"/>
  <c r="F140" i="20"/>
  <c r="F140" i="21"/>
  <c r="G111" i="22"/>
  <c r="K91" i="12" s="1"/>
  <c r="H137" i="22"/>
  <c r="J117" i="12" s="1"/>
  <c r="G116" i="23"/>
  <c r="M96" i="12" s="1"/>
  <c r="H118" i="23"/>
  <c r="L98" i="12" s="1"/>
  <c r="G121" i="23"/>
  <c r="M101" i="12" s="1"/>
  <c r="G124" i="23"/>
  <c r="M104" i="12" s="1"/>
  <c r="H126" i="23"/>
  <c r="L106" i="12" s="1"/>
  <c r="G129" i="23"/>
  <c r="M109" i="12" s="1"/>
  <c r="G111" i="24"/>
  <c r="O91" i="12" s="1"/>
  <c r="H116" i="24"/>
  <c r="N96" i="12" s="1"/>
  <c r="H118" i="24"/>
  <c r="N98" i="12" s="1"/>
  <c r="H120" i="24"/>
  <c r="N100" i="12" s="1"/>
  <c r="H122" i="24"/>
  <c r="N102" i="12" s="1"/>
  <c r="H124" i="24"/>
  <c r="N104" i="12" s="1"/>
  <c r="H126" i="24"/>
  <c r="N106" i="12" s="1"/>
  <c r="H128" i="24"/>
  <c r="N108" i="12" s="1"/>
  <c r="H130" i="24"/>
  <c r="N110" i="12" s="1"/>
  <c r="H134" i="24"/>
  <c r="N114" i="12" s="1"/>
  <c r="G137" i="24"/>
  <c r="O117" i="12" s="1"/>
  <c r="G138" i="24"/>
  <c r="O118" i="12" s="1"/>
  <c r="F111" i="25"/>
  <c r="F118"/>
  <c r="F121"/>
  <c r="H123"/>
  <c r="P103" i="12" s="1"/>
  <c r="F126" i="25"/>
  <c r="F129"/>
  <c r="G116" i="26"/>
  <c r="S96" i="12" s="1"/>
  <c r="H119" i="26"/>
  <c r="R99" i="12" s="1"/>
  <c r="G120" i="26"/>
  <c r="S100" i="12" s="1"/>
  <c r="H123" i="26"/>
  <c r="R103" i="12" s="1"/>
  <c r="G124" i="26"/>
  <c r="S104" i="12" s="1"/>
  <c r="H127" i="26"/>
  <c r="R107" i="12" s="1"/>
  <c r="G128" i="26"/>
  <c r="S108" i="12" s="1"/>
  <c r="H131" i="26"/>
  <c r="R111" i="12" s="1"/>
  <c r="G138" i="26"/>
  <c r="S118" i="12" s="1"/>
  <c r="G138" i="29"/>
  <c r="Y118" i="12" s="1"/>
  <c r="H125" i="30"/>
  <c r="Z105" i="12" s="1"/>
  <c r="G127" i="30"/>
  <c r="AA107" i="12" s="1"/>
  <c r="H138" i="30"/>
  <c r="Z118" i="12" s="1"/>
  <c r="L115" i="20"/>
  <c r="D226" i="12" s="1"/>
  <c r="L119" i="20"/>
  <c r="D230" i="12" s="1"/>
  <c r="L123" i="20"/>
  <c r="D234" i="12" s="1"/>
  <c r="L127" i="20"/>
  <c r="D238" i="12" s="1"/>
  <c r="H134" i="20"/>
  <c r="F114" i="12" s="1"/>
  <c r="H138" i="20"/>
  <c r="F118" i="12" s="1"/>
  <c r="K8" i="20"/>
  <c r="L8" s="1"/>
  <c r="D113" s="1"/>
  <c r="E25" i="12" s="1"/>
  <c r="K6" i="20"/>
  <c r="L6" s="1"/>
  <c r="F115" i="21"/>
  <c r="L115"/>
  <c r="E226" i="12" s="1"/>
  <c r="L116" i="21"/>
  <c r="E227" i="12" s="1"/>
  <c r="L117" i="21"/>
  <c r="E228" i="12" s="1"/>
  <c r="L118" i="21"/>
  <c r="E229" i="12" s="1"/>
  <c r="L119" i="21"/>
  <c r="E230" i="12" s="1"/>
  <c r="L120" i="21"/>
  <c r="E231" i="12" s="1"/>
  <c r="L121" i="21"/>
  <c r="E232" i="12" s="1"/>
  <c r="L122" i="21"/>
  <c r="E233" i="12" s="1"/>
  <c r="L123" i="21"/>
  <c r="E234" i="12" s="1"/>
  <c r="L124" i="21"/>
  <c r="E235" i="12" s="1"/>
  <c r="L125" i="21"/>
  <c r="E236" i="12" s="1"/>
  <c r="L126" i="21"/>
  <c r="E237" i="12" s="1"/>
  <c r="L127" i="21"/>
  <c r="E238" i="12" s="1"/>
  <c r="L128" i="21"/>
  <c r="E239" i="12" s="1"/>
  <c r="L129" i="21"/>
  <c r="E240" i="12" s="1"/>
  <c r="L130" i="21"/>
  <c r="E241" i="12" s="1"/>
  <c r="G138" i="21"/>
  <c r="I118" i="12" s="1"/>
  <c r="K10" i="22"/>
  <c r="L10" s="1"/>
  <c r="L115"/>
  <c r="F226" i="12" s="1"/>
  <c r="L119" i="22"/>
  <c r="F230" i="12" s="1"/>
  <c r="L123" i="22"/>
  <c r="F234" i="12" s="1"/>
  <c r="L127" i="22"/>
  <c r="F238" i="12" s="1"/>
  <c r="H136" i="22"/>
  <c r="J116" i="12" s="1"/>
  <c r="G137" i="22"/>
  <c r="K117" i="12" s="1"/>
  <c r="K6" i="23"/>
  <c r="L6" s="1"/>
  <c r="F115"/>
  <c r="H134"/>
  <c r="L114" i="12" s="1"/>
  <c r="H138" i="23"/>
  <c r="L118" i="12" s="1"/>
  <c r="K10" i="24"/>
  <c r="L10" s="1"/>
  <c r="F111"/>
  <c r="L116"/>
  <c r="H227" i="12" s="1"/>
  <c r="H117" i="24"/>
  <c r="N97" i="12" s="1"/>
  <c r="L120" i="24"/>
  <c r="H231" i="12" s="1"/>
  <c r="H121" i="24"/>
  <c r="N101" i="12" s="1"/>
  <c r="L124" i="24"/>
  <c r="H235" i="12" s="1"/>
  <c r="H125" i="24"/>
  <c r="N105" i="12" s="1"/>
  <c r="L128" i="24"/>
  <c r="H239" i="12" s="1"/>
  <c r="H129" i="24"/>
  <c r="N109" i="12" s="1"/>
  <c r="F137" i="24"/>
  <c r="K6" i="25"/>
  <c r="L6" s="1"/>
  <c r="F115"/>
  <c r="F133"/>
  <c r="F137"/>
  <c r="K6" i="26"/>
  <c r="L6" s="1"/>
  <c r="L117"/>
  <c r="J228" i="12" s="1"/>
  <c r="G119" i="26"/>
  <c r="S99" i="12" s="1"/>
  <c r="L121" i="26"/>
  <c r="J232" i="12" s="1"/>
  <c r="G123" i="26"/>
  <c r="S103" i="12" s="1"/>
  <c r="L125" i="26"/>
  <c r="J236" i="12" s="1"/>
  <c r="G127" i="26"/>
  <c r="S107" i="12" s="1"/>
  <c r="L129" i="26"/>
  <c r="J240" i="12" s="1"/>
  <c r="G131" i="26"/>
  <c r="S111" i="12" s="1"/>
  <c r="F138" i="26"/>
  <c r="L117" i="27"/>
  <c r="K228" i="12" s="1"/>
  <c r="H118" i="27"/>
  <c r="T98" i="12" s="1"/>
  <c r="L121" i="27"/>
  <c r="K232" i="12" s="1"/>
  <c r="H122" i="27"/>
  <c r="T102" i="12" s="1"/>
  <c r="L125" i="27"/>
  <c r="K236" i="12" s="1"/>
  <c r="H126" i="27"/>
  <c r="T106" i="12" s="1"/>
  <c r="L129" i="27"/>
  <c r="K240" i="12" s="1"/>
  <c r="H130" i="27"/>
  <c r="T110" i="12" s="1"/>
  <c r="F133" i="27"/>
  <c r="H135"/>
  <c r="T115" i="12" s="1"/>
  <c r="F111" i="28"/>
  <c r="F115"/>
  <c r="F132"/>
  <c r="H134"/>
  <c r="V114" i="12" s="1"/>
  <c r="F136" i="28"/>
  <c r="H138"/>
  <c r="V118" i="12" s="1"/>
  <c r="F140" i="28"/>
  <c r="K10" i="29"/>
  <c r="L10" s="1"/>
  <c r="G116"/>
  <c r="Y96" i="12" s="1"/>
  <c r="G117" i="29"/>
  <c r="Y97" i="12" s="1"/>
  <c r="G118" i="29"/>
  <c r="Y98" i="12" s="1"/>
  <c r="G119" i="29"/>
  <c r="Y99" i="12" s="1"/>
  <c r="G120" i="29"/>
  <c r="Y100" i="12" s="1"/>
  <c r="G121" i="29"/>
  <c r="Y101" i="12" s="1"/>
  <c r="G122" i="29"/>
  <c r="Y102" i="12" s="1"/>
  <c r="G123" i="29"/>
  <c r="Y103" i="12" s="1"/>
  <c r="G124" i="29"/>
  <c r="Y104" i="12" s="1"/>
  <c r="G125" i="29"/>
  <c r="Y105" i="12" s="1"/>
  <c r="G126" i="29"/>
  <c r="Y106" i="12" s="1"/>
  <c r="G127" i="29"/>
  <c r="Y107" i="12" s="1"/>
  <c r="G128" i="29"/>
  <c r="Y108" i="12" s="1"/>
  <c r="G129" i="29"/>
  <c r="Y109" i="12" s="1"/>
  <c r="G130" i="29"/>
  <c r="Y110" i="12" s="1"/>
  <c r="G131" i="29"/>
  <c r="Y111" i="12" s="1"/>
  <c r="G135" i="29"/>
  <c r="Y115" i="12" s="1"/>
  <c r="L116" i="30"/>
  <c r="N227" i="12" s="1"/>
  <c r="L120" i="30"/>
  <c r="N231" i="12" s="1"/>
  <c r="L122" i="30"/>
  <c r="N233" i="12" s="1"/>
  <c r="F135" i="30"/>
  <c r="H135"/>
  <c r="Z115" i="12" s="1"/>
  <c r="H137" i="30"/>
  <c r="Z117" i="12" s="1"/>
  <c r="F137" i="30"/>
  <c r="L116" i="20"/>
  <c r="D227" i="12" s="1"/>
  <c r="L120" i="20"/>
  <c r="D231" i="12" s="1"/>
  <c r="L124" i="20"/>
  <c r="D235" i="12" s="1"/>
  <c r="L128" i="20"/>
  <c r="D239" i="12" s="1"/>
  <c r="G134" i="20"/>
  <c r="G114" i="12" s="1"/>
  <c r="AC114" s="1"/>
  <c r="G138" i="20"/>
  <c r="G118" i="12" s="1"/>
  <c r="AC118" s="1"/>
  <c r="K10" i="20"/>
  <c r="L10" s="1"/>
  <c r="L111" s="1"/>
  <c r="D222" i="12" s="1"/>
  <c r="D245" s="1"/>
  <c r="K8" i="21"/>
  <c r="L8" s="1"/>
  <c r="J113" s="1"/>
  <c r="E199" i="12" s="1"/>
  <c r="G137" i="21"/>
  <c r="I117" i="12" s="1"/>
  <c r="K6" i="22"/>
  <c r="K8"/>
  <c r="L8" s="1"/>
  <c r="L113" s="1"/>
  <c r="F224" i="12" s="1"/>
  <c r="L116" i="22"/>
  <c r="F227" i="12" s="1"/>
  <c r="L120" i="22"/>
  <c r="F231" i="12" s="1"/>
  <c r="L124" i="22"/>
  <c r="F235" i="12" s="1"/>
  <c r="L128" i="22"/>
  <c r="F239" i="12" s="1"/>
  <c r="G136" i="22"/>
  <c r="K116" i="12" s="1"/>
  <c r="K7" i="23"/>
  <c r="L7" s="1"/>
  <c r="J112" s="1"/>
  <c r="G198" i="12" s="1"/>
  <c r="K9" i="23"/>
  <c r="L9" s="1"/>
  <c r="D114" s="1"/>
  <c r="H26" i="12" s="1"/>
  <c r="L115" i="23"/>
  <c r="G226" i="12" s="1"/>
  <c r="L117" i="23"/>
  <c r="G228" i="12" s="1"/>
  <c r="L119" i="23"/>
  <c r="G230" i="12" s="1"/>
  <c r="L121" i="23"/>
  <c r="G232" i="12" s="1"/>
  <c r="L123" i="23"/>
  <c r="G234" i="12" s="1"/>
  <c r="L125" i="23"/>
  <c r="G236" i="12" s="1"/>
  <c r="L127" i="23"/>
  <c r="G238" i="12" s="1"/>
  <c r="L129" i="23"/>
  <c r="G240" i="12" s="1"/>
  <c r="G134" i="23"/>
  <c r="M114" i="12" s="1"/>
  <c r="G138" i="23"/>
  <c r="M118" i="12" s="1"/>
  <c r="K8" i="24"/>
  <c r="H114" s="1"/>
  <c r="N94" i="12" s="1"/>
  <c r="L115" i="24"/>
  <c r="H226" i="12" s="1"/>
  <c r="L119" i="24"/>
  <c r="H230" i="12" s="1"/>
  <c r="L123" i="24"/>
  <c r="H234" i="12" s="1"/>
  <c r="L127" i="24"/>
  <c r="H238" i="12" s="1"/>
  <c r="K9" i="25"/>
  <c r="L9" s="1"/>
  <c r="D114" s="1"/>
  <c r="J26" i="12" s="1"/>
  <c r="H139" i="25"/>
  <c r="P119" i="12" s="1"/>
  <c r="K7" i="26"/>
  <c r="L7" s="1"/>
  <c r="D112" s="1"/>
  <c r="K24" i="12" s="1"/>
  <c r="K9" i="26"/>
  <c r="L9" s="1"/>
  <c r="D114" s="1"/>
  <c r="K26" i="12" s="1"/>
  <c r="L116" i="26"/>
  <c r="J227" i="12" s="1"/>
  <c r="H117" i="26"/>
  <c r="R97" i="12" s="1"/>
  <c r="L120" i="26"/>
  <c r="J231" i="12" s="1"/>
  <c r="H121" i="26"/>
  <c r="R101" i="12" s="1"/>
  <c r="L124" i="26"/>
  <c r="J235" i="12" s="1"/>
  <c r="H125" i="26"/>
  <c r="R105" i="12" s="1"/>
  <c r="L128" i="26"/>
  <c r="J239" i="12" s="1"/>
  <c r="H129" i="26"/>
  <c r="R109" i="12" s="1"/>
  <c r="H139" i="26"/>
  <c r="R119" i="12" s="1"/>
  <c r="K7" i="27"/>
  <c r="L7" s="1"/>
  <c r="D112" s="1"/>
  <c r="L24" i="12" s="1"/>
  <c r="K9" i="27"/>
  <c r="L9" s="1"/>
  <c r="D114" s="1"/>
  <c r="L26" i="12" s="1"/>
  <c r="L116" i="27"/>
  <c r="K227" i="12" s="1"/>
  <c r="L120" i="27"/>
  <c r="K231" i="12" s="1"/>
  <c r="L124" i="27"/>
  <c r="K235" i="12" s="1"/>
  <c r="L128" i="27"/>
  <c r="K239" i="12" s="1"/>
  <c r="H134" i="27"/>
  <c r="T114" i="12" s="1"/>
  <c r="K6" i="28"/>
  <c r="L6" s="1"/>
  <c r="K8"/>
  <c r="L8" s="1"/>
  <c r="J113" s="1"/>
  <c r="L199" i="12" s="1"/>
  <c r="K8" i="29"/>
  <c r="L8" s="1"/>
  <c r="G114" s="1"/>
  <c r="Y94" i="12" s="1"/>
  <c r="K7" i="30"/>
  <c r="L7" s="1"/>
  <c r="J112" s="1"/>
  <c r="N198" i="12" s="1"/>
  <c r="K10" i="30"/>
  <c r="L10" s="1"/>
  <c r="L117"/>
  <c r="N228" i="12" s="1"/>
  <c r="L121" i="30"/>
  <c r="N232" i="12" s="1"/>
  <c r="L124" i="30"/>
  <c r="N235" i="12" s="1"/>
  <c r="L126" i="30"/>
  <c r="N237" i="12" s="1"/>
  <c r="L128" i="30"/>
  <c r="N239" i="12" s="1"/>
  <c r="L130" i="30"/>
  <c r="N241" i="12" s="1"/>
  <c r="H134" i="30"/>
  <c r="Z114" i="12" s="1"/>
  <c r="F131" i="30"/>
  <c r="H131"/>
  <c r="Z111" i="12" s="1"/>
  <c r="H133" i="30"/>
  <c r="Z113" i="12" s="1"/>
  <c r="F133" i="30"/>
  <c r="G115" i="20"/>
  <c r="G95" i="12" s="1"/>
  <c r="L117" i="20"/>
  <c r="D228" i="12" s="1"/>
  <c r="L121" i="20"/>
  <c r="D232" i="12" s="1"/>
  <c r="L125" i="20"/>
  <c r="D236" i="12" s="1"/>
  <c r="L129" i="20"/>
  <c r="D240" i="12" s="1"/>
  <c r="K7" i="20"/>
  <c r="L7" s="1"/>
  <c r="J112" s="1"/>
  <c r="D198" i="12" s="1"/>
  <c r="K6" i="21"/>
  <c r="L6" s="1"/>
  <c r="K9"/>
  <c r="L9" s="1"/>
  <c r="D114" s="1"/>
  <c r="F26" i="12" s="1"/>
  <c r="G111" i="21"/>
  <c r="I91" i="12" s="1"/>
  <c r="H134" i="21"/>
  <c r="H114" i="12" s="1"/>
  <c r="F136" i="21"/>
  <c r="F137"/>
  <c r="K9" i="22"/>
  <c r="L9" s="1"/>
  <c r="D114" s="1"/>
  <c r="G26" i="12" s="1"/>
  <c r="H115" i="22"/>
  <c r="J95" i="12" s="1"/>
  <c r="L117" i="22"/>
  <c r="F228" i="12" s="1"/>
  <c r="L121" i="22"/>
  <c r="F232" i="12" s="1"/>
  <c r="L125" i="22"/>
  <c r="F236" i="12" s="1"/>
  <c r="L129" i="22"/>
  <c r="F240" i="12" s="1"/>
  <c r="H133" i="22"/>
  <c r="J113" i="12" s="1"/>
  <c r="H138" i="22"/>
  <c r="J118" i="12" s="1"/>
  <c r="G140" i="22"/>
  <c r="K120" i="12" s="1"/>
  <c r="K10" i="23"/>
  <c r="L10" s="1"/>
  <c r="L111" s="1"/>
  <c r="G222" i="12" s="1"/>
  <c r="G245" s="1"/>
  <c r="F111" i="23"/>
  <c r="H117"/>
  <c r="L97" i="12" s="1"/>
  <c r="H119" i="23"/>
  <c r="L99" i="12" s="1"/>
  <c r="H121" i="23"/>
  <c r="L101" i="12" s="1"/>
  <c r="H123" i="23"/>
  <c r="L103" i="12" s="1"/>
  <c r="H125" i="23"/>
  <c r="L105" i="12" s="1"/>
  <c r="H127" i="23"/>
  <c r="L107" i="12" s="1"/>
  <c r="H129" i="23"/>
  <c r="L109" i="12" s="1"/>
  <c r="H131" i="23"/>
  <c r="L111" i="12" s="1"/>
  <c r="F133" i="23"/>
  <c r="H135"/>
  <c r="L115" i="12" s="1"/>
  <c r="F137" i="23"/>
  <c r="K6" i="24"/>
  <c r="L6" s="1"/>
  <c r="L111" s="1"/>
  <c r="H222" i="12" s="1"/>
  <c r="H245" s="1"/>
  <c r="L118" i="24"/>
  <c r="H229" i="12" s="1"/>
  <c r="H119" i="24"/>
  <c r="N99" i="12" s="1"/>
  <c r="L122" i="24"/>
  <c r="H233" i="12" s="1"/>
  <c r="H123" i="24"/>
  <c r="N103" i="12" s="1"/>
  <c r="L126" i="24"/>
  <c r="H237" i="12" s="1"/>
  <c r="H127" i="24"/>
  <c r="N107" i="12" s="1"/>
  <c r="L130" i="24"/>
  <c r="H241" i="12" s="1"/>
  <c r="H131" i="24"/>
  <c r="N111" i="12" s="1"/>
  <c r="H138" i="24"/>
  <c r="N118" i="12" s="1"/>
  <c r="K7" i="25"/>
  <c r="K10"/>
  <c r="L10" s="1"/>
  <c r="H116"/>
  <c r="P96" i="12" s="1"/>
  <c r="H118" i="25"/>
  <c r="P98" i="12" s="1"/>
  <c r="H120" i="25"/>
  <c r="P100" i="12" s="1"/>
  <c r="H122" i="25"/>
  <c r="P102" i="12" s="1"/>
  <c r="H124" i="25"/>
  <c r="P104" i="12" s="1"/>
  <c r="H126" i="25"/>
  <c r="P106" i="12" s="1"/>
  <c r="H128" i="25"/>
  <c r="P108" i="12" s="1"/>
  <c r="H130" i="25"/>
  <c r="P110" i="12" s="1"/>
  <c r="G134" i="25"/>
  <c r="Q114" i="12" s="1"/>
  <c r="F139" i="25"/>
  <c r="L115" i="26"/>
  <c r="J226" i="12" s="1"/>
  <c r="H116" i="26"/>
  <c r="R96" i="12" s="1"/>
  <c r="G117" i="26"/>
  <c r="S97" i="12" s="1"/>
  <c r="L119" i="26"/>
  <c r="J230" i="12" s="1"/>
  <c r="H120" i="26"/>
  <c r="R100" i="12" s="1"/>
  <c r="G121" i="26"/>
  <c r="S101" i="12" s="1"/>
  <c r="L123" i="26"/>
  <c r="J234" i="12" s="1"/>
  <c r="H124" i="26"/>
  <c r="R104" i="12" s="1"/>
  <c r="G125" i="26"/>
  <c r="S105" i="12" s="1"/>
  <c r="L127" i="26"/>
  <c r="J238" i="12" s="1"/>
  <c r="H128" i="26"/>
  <c r="R108" i="12" s="1"/>
  <c r="G129" i="26"/>
  <c r="S109" i="12" s="1"/>
  <c r="H132" i="26"/>
  <c r="R112" i="12" s="1"/>
  <c r="G139" i="26"/>
  <c r="S119" i="12" s="1"/>
  <c r="K10" i="27"/>
  <c r="L10" s="1"/>
  <c r="L115"/>
  <c r="K226" i="12" s="1"/>
  <c r="H116" i="27"/>
  <c r="T96" i="12" s="1"/>
  <c r="L119" i="27"/>
  <c r="K230" i="12" s="1"/>
  <c r="H120" i="27"/>
  <c r="T100" i="12" s="1"/>
  <c r="L123" i="27"/>
  <c r="K234" i="12" s="1"/>
  <c r="H124" i="27"/>
  <c r="T104" i="12" s="1"/>
  <c r="L127" i="27"/>
  <c r="K238" i="12" s="1"/>
  <c r="H128" i="27"/>
  <c r="T108" i="12" s="1"/>
  <c r="G134" i="27"/>
  <c r="U114" i="12" s="1"/>
  <c r="H139" i="27"/>
  <c r="T119" i="12" s="1"/>
  <c r="K9" i="28"/>
  <c r="L9" s="1"/>
  <c r="D114" s="1"/>
  <c r="M26" i="12" s="1"/>
  <c r="H115" i="28"/>
  <c r="V95" i="12" s="1"/>
  <c r="K6" i="29"/>
  <c r="L6" s="1"/>
  <c r="K9"/>
  <c r="L9" s="1"/>
  <c r="L114" s="1"/>
  <c r="M225" i="12" s="1"/>
  <c r="H132" i="29"/>
  <c r="X112" i="12" s="1"/>
  <c r="H136" i="29"/>
  <c r="X116" i="12" s="1"/>
  <c r="K8" i="30"/>
  <c r="L8" s="1"/>
  <c r="D113" s="1"/>
  <c r="O25" i="12" s="1"/>
  <c r="G111" i="30"/>
  <c r="AA91" i="12" s="1"/>
  <c r="L118" i="30"/>
  <c r="N229" i="12" s="1"/>
  <c r="G122" i="30"/>
  <c r="AA102" i="12" s="1"/>
  <c r="H124" i="30"/>
  <c r="Z104" i="12" s="1"/>
  <c r="H126" i="30"/>
  <c r="Z106" i="12" s="1"/>
  <c r="H128" i="30"/>
  <c r="Z108" i="12" s="1"/>
  <c r="H130" i="30"/>
  <c r="Z110" i="12" s="1"/>
  <c r="G134" i="30"/>
  <c r="AA114" i="12" s="1"/>
  <c r="L118" i="20"/>
  <c r="D229" i="12" s="1"/>
  <c r="L122" i="20"/>
  <c r="D233" i="12" s="1"/>
  <c r="L126" i="20"/>
  <c r="D237" i="12" s="1"/>
  <c r="L130" i="20"/>
  <c r="D241" i="12" s="1"/>
  <c r="K9" i="20"/>
  <c r="L9" s="1"/>
  <c r="J114" s="1"/>
  <c r="D200" i="12" s="1"/>
  <c r="K7" i="21"/>
  <c r="L7" s="1"/>
  <c r="D112" s="1"/>
  <c r="F24" i="12" s="1"/>
  <c r="K10" i="21"/>
  <c r="L10" s="1"/>
  <c r="K7" i="22"/>
  <c r="L7" s="1"/>
  <c r="J112" s="1"/>
  <c r="F198" i="12" s="1"/>
  <c r="L118" i="22"/>
  <c r="F229" i="12" s="1"/>
  <c r="L122" i="22"/>
  <c r="F233" i="12" s="1"/>
  <c r="L126" i="22"/>
  <c r="F237" i="12" s="1"/>
  <c r="L130" i="22"/>
  <c r="F241" i="12" s="1"/>
  <c r="K8" i="23"/>
  <c r="H114" s="1"/>
  <c r="L94" i="12" s="1"/>
  <c r="L116" i="23"/>
  <c r="G227" i="12" s="1"/>
  <c r="L118" i="23"/>
  <c r="G229" i="12" s="1"/>
  <c r="L120" i="23"/>
  <c r="G231" i="12" s="1"/>
  <c r="L122" i="23"/>
  <c r="G233" i="12" s="1"/>
  <c r="L124" i="23"/>
  <c r="G235" i="12" s="1"/>
  <c r="L126" i="23"/>
  <c r="G237" i="12" s="1"/>
  <c r="L128" i="23"/>
  <c r="G239" i="12" s="1"/>
  <c r="L130" i="23"/>
  <c r="G241" i="12" s="1"/>
  <c r="K7" i="24"/>
  <c r="L7" s="1"/>
  <c r="D112" s="1"/>
  <c r="I24" i="12" s="1"/>
  <c r="K9" i="24"/>
  <c r="L9" s="1"/>
  <c r="D114" s="1"/>
  <c r="I26" i="12" s="1"/>
  <c r="L117" i="24"/>
  <c r="H228" i="12" s="1"/>
  <c r="L121" i="24"/>
  <c r="H232" i="12" s="1"/>
  <c r="L125" i="24"/>
  <c r="H236" i="12" s="1"/>
  <c r="L129" i="24"/>
  <c r="H240" i="12" s="1"/>
  <c r="K8" i="25"/>
  <c r="H114" s="1"/>
  <c r="P94" i="12" s="1"/>
  <c r="K8" i="26"/>
  <c r="H114" s="1"/>
  <c r="R94" i="12" s="1"/>
  <c r="K10" i="26"/>
  <c r="L10" s="1"/>
  <c r="L118"/>
  <c r="J229" i="12" s="1"/>
  <c r="L122" i="26"/>
  <c r="J233" i="12" s="1"/>
  <c r="L126" i="26"/>
  <c r="J237" i="12" s="1"/>
  <c r="L130" i="26"/>
  <c r="J241" i="12" s="1"/>
  <c r="K6" i="27"/>
  <c r="L6" s="1"/>
  <c r="L111" s="1"/>
  <c r="K222" i="12" s="1"/>
  <c r="K245" s="1"/>
  <c r="K8" i="27"/>
  <c r="H114" s="1"/>
  <c r="T94" i="12" s="1"/>
  <c r="L118" i="27"/>
  <c r="K229" i="12" s="1"/>
  <c r="L122" i="27"/>
  <c r="K233" i="12" s="1"/>
  <c r="L126" i="27"/>
  <c r="K237" i="12" s="1"/>
  <c r="L130" i="27"/>
  <c r="K241" i="12" s="1"/>
  <c r="K7" i="28"/>
  <c r="L7" s="1"/>
  <c r="D112" s="1"/>
  <c r="M24" i="12" s="1"/>
  <c r="K10" i="28"/>
  <c r="L10" s="1"/>
  <c r="L115"/>
  <c r="L226" i="12" s="1"/>
  <c r="L116" i="28"/>
  <c r="L227" i="12" s="1"/>
  <c r="L117" i="28"/>
  <c r="L228" i="12" s="1"/>
  <c r="L118" i="28"/>
  <c r="L229" i="12" s="1"/>
  <c r="L119" i="28"/>
  <c r="L230" i="12" s="1"/>
  <c r="L120" i="28"/>
  <c r="L231" i="12" s="1"/>
  <c r="L121" i="28"/>
  <c r="L232" i="12" s="1"/>
  <c r="L122" i="28"/>
  <c r="L233" i="12" s="1"/>
  <c r="L123" i="28"/>
  <c r="L234" i="12" s="1"/>
  <c r="L124" i="28"/>
  <c r="L235" i="12" s="1"/>
  <c r="L125" i="28"/>
  <c r="L236" i="12" s="1"/>
  <c r="L126" i="28"/>
  <c r="L237" i="12" s="1"/>
  <c r="L127" i="28"/>
  <c r="L238" i="12" s="1"/>
  <c r="L128" i="28"/>
  <c r="L239" i="12" s="1"/>
  <c r="L129" i="28"/>
  <c r="L240" i="12" s="1"/>
  <c r="L130" i="28"/>
  <c r="L241" i="12" s="1"/>
  <c r="G132" i="28"/>
  <c r="W112" i="12" s="1"/>
  <c r="G136" i="28"/>
  <c r="W116" i="12" s="1"/>
  <c r="K7" i="29"/>
  <c r="L7" s="1"/>
  <c r="L115"/>
  <c r="M226" i="12" s="1"/>
  <c r="L116" i="29"/>
  <c r="M227" i="12" s="1"/>
  <c r="L117" i="29"/>
  <c r="M228" i="12" s="1"/>
  <c r="L118" i="29"/>
  <c r="M229" i="12" s="1"/>
  <c r="L119" i="29"/>
  <c r="M230" i="12" s="1"/>
  <c r="L120" i="29"/>
  <c r="M231" i="12" s="1"/>
  <c r="L121" i="29"/>
  <c r="M232" i="12" s="1"/>
  <c r="L122" i="29"/>
  <c r="M233" i="12" s="1"/>
  <c r="L123" i="29"/>
  <c r="M234" i="12" s="1"/>
  <c r="L124" i="29"/>
  <c r="M235" i="12" s="1"/>
  <c r="L125" i="29"/>
  <c r="M236" i="12" s="1"/>
  <c r="L126" i="29"/>
  <c r="M237" i="12" s="1"/>
  <c r="L127" i="29"/>
  <c r="M238" i="12" s="1"/>
  <c r="L128" i="29"/>
  <c r="M239" i="12" s="1"/>
  <c r="L129" i="29"/>
  <c r="M240" i="12" s="1"/>
  <c r="L130" i="29"/>
  <c r="M241" i="12" s="1"/>
  <c r="F132" i="29"/>
  <c r="F136"/>
  <c r="K6" i="30"/>
  <c r="L6" s="1"/>
  <c r="D111" s="1"/>
  <c r="K9"/>
  <c r="L9" s="1"/>
  <c r="J114" s="1"/>
  <c r="N200" i="12" s="1"/>
  <c r="L115" i="30"/>
  <c r="N226" i="12" s="1"/>
  <c r="L119" i="30"/>
  <c r="N230" i="12" s="1"/>
  <c r="L123" i="30"/>
  <c r="N234" i="12" s="1"/>
  <c r="G124" i="30"/>
  <c r="AA104" i="12" s="1"/>
  <c r="L125" i="30"/>
  <c r="N236" i="12" s="1"/>
  <c r="G126" i="30"/>
  <c r="AA106" i="12" s="1"/>
  <c r="L127" i="30"/>
  <c r="N238" i="12" s="1"/>
  <c r="G128" i="30"/>
  <c r="AA108" i="12" s="1"/>
  <c r="L129" i="30"/>
  <c r="N240" i="12" s="1"/>
  <c r="G130" i="30"/>
  <c r="AA110" i="12" s="1"/>
  <c r="H139" i="30"/>
  <c r="Z119" i="12" s="1"/>
  <c r="F140" i="8"/>
  <c r="F136"/>
  <c r="F132"/>
  <c r="L127"/>
  <c r="C238" i="12" s="1"/>
  <c r="L123" i="8"/>
  <c r="C234" i="12" s="1"/>
  <c r="L119" i="8"/>
  <c r="C230" i="12" s="1"/>
  <c r="L115" i="8"/>
  <c r="C226" i="12" s="1"/>
  <c r="G140" i="8"/>
  <c r="E120" i="12" s="1"/>
  <c r="AC120" s="1"/>
  <c r="G136" i="8"/>
  <c r="E116" i="12" s="1"/>
  <c r="AC116" s="1"/>
  <c r="G132" i="8"/>
  <c r="E112" i="12" s="1"/>
  <c r="AC112" s="1"/>
  <c r="L130" i="8"/>
  <c r="C241" i="12" s="1"/>
  <c r="L126" i="8"/>
  <c r="C237" i="12" s="1"/>
  <c r="L122" i="8"/>
  <c r="C233" i="12" s="1"/>
  <c r="L118" i="8"/>
  <c r="C229" i="12" s="1"/>
  <c r="G133" i="8"/>
  <c r="E113" i="12" s="1"/>
  <c r="AC113" s="1"/>
  <c r="L129" i="8"/>
  <c r="C240" i="12" s="1"/>
  <c r="L125" i="8"/>
  <c r="C236" i="12" s="1"/>
  <c r="L121" i="8"/>
  <c r="C232" i="12" s="1"/>
  <c r="L117" i="8"/>
  <c r="C228" i="12" s="1"/>
  <c r="G115" i="8"/>
  <c r="E95" i="12" s="1"/>
  <c r="AC95" s="1"/>
  <c r="L128" i="8"/>
  <c r="C239" i="12" s="1"/>
  <c r="L124" i="8"/>
  <c r="C235" i="12" s="1"/>
  <c r="L120" i="8"/>
  <c r="C231" i="12" s="1"/>
  <c r="L116" i="8"/>
  <c r="C227" i="12" s="1"/>
  <c r="C169"/>
  <c r="C145"/>
  <c r="F139" i="8"/>
  <c r="H137"/>
  <c r="D117" i="12" s="1"/>
  <c r="AB117" s="1"/>
  <c r="F135" i="8"/>
  <c r="H133"/>
  <c r="D113" i="12" s="1"/>
  <c r="AB113" s="1"/>
  <c r="F131" i="8"/>
  <c r="F130"/>
  <c r="F129"/>
  <c r="F128"/>
  <c r="F127"/>
  <c r="F126"/>
  <c r="F125"/>
  <c r="F124"/>
  <c r="F123"/>
  <c r="F122"/>
  <c r="F121"/>
  <c r="F120"/>
  <c r="F119"/>
  <c r="F118"/>
  <c r="F117"/>
  <c r="F116"/>
  <c r="H115"/>
  <c r="D95" i="12" s="1"/>
  <c r="AB95" s="1"/>
  <c r="F114" i="8"/>
  <c r="F112"/>
  <c r="G139"/>
  <c r="E119" i="12" s="1"/>
  <c r="AC119" s="1"/>
  <c r="G135" i="8"/>
  <c r="E115" i="12" s="1"/>
  <c r="AC115" s="1"/>
  <c r="G131" i="8"/>
  <c r="E111" i="12" s="1"/>
  <c r="AC111" s="1"/>
  <c r="G130" i="8"/>
  <c r="E110" i="12" s="1"/>
  <c r="AC110" s="1"/>
  <c r="G129" i="8"/>
  <c r="E109" i="12" s="1"/>
  <c r="AC109" s="1"/>
  <c r="G128" i="8"/>
  <c r="E108" i="12" s="1"/>
  <c r="AC108" s="1"/>
  <c r="G127" i="8"/>
  <c r="E107" i="12" s="1"/>
  <c r="AC107" s="1"/>
  <c r="G126" i="8"/>
  <c r="E106" i="12" s="1"/>
  <c r="AC106" s="1"/>
  <c r="G125" i="8"/>
  <c r="E105" i="12" s="1"/>
  <c r="AC105" s="1"/>
  <c r="G124" i="8"/>
  <c r="E104" i="12" s="1"/>
  <c r="AC104" s="1"/>
  <c r="G123" i="8"/>
  <c r="E103" i="12" s="1"/>
  <c r="AC103" s="1"/>
  <c r="G122" i="8"/>
  <c r="E102" i="12" s="1"/>
  <c r="AC102" s="1"/>
  <c r="G121" i="8"/>
  <c r="E101" i="12" s="1"/>
  <c r="AC101" s="1"/>
  <c r="G120" i="8"/>
  <c r="E100" i="12" s="1"/>
  <c r="AC100" s="1"/>
  <c r="G119" i="8"/>
  <c r="E99" i="12" s="1"/>
  <c r="AC99" s="1"/>
  <c r="G118" i="8"/>
  <c r="E98" i="12" s="1"/>
  <c r="AC98" s="1"/>
  <c r="G117" i="8"/>
  <c r="E97" i="12" s="1"/>
  <c r="AC97" s="1"/>
  <c r="G116" i="8"/>
  <c r="E96" i="12" s="1"/>
  <c r="AC96" s="1"/>
  <c r="P47"/>
  <c r="P43"/>
  <c r="P44"/>
  <c r="P40"/>
  <c r="P39"/>
  <c r="P36"/>
  <c r="P35"/>
  <c r="P32"/>
  <c r="P31"/>
  <c r="P28"/>
  <c r="P27"/>
  <c r="P45"/>
  <c r="P41"/>
  <c r="P37"/>
  <c r="P33"/>
  <c r="P29"/>
  <c r="P46"/>
  <c r="P42"/>
  <c r="P38"/>
  <c r="P34"/>
  <c r="P30"/>
  <c r="F132" i="30"/>
  <c r="G133"/>
  <c r="AA113" i="12" s="1"/>
  <c r="F136" i="30"/>
  <c r="G137"/>
  <c r="AA117" i="12" s="1"/>
  <c r="F140" i="30"/>
  <c r="F111"/>
  <c r="F113"/>
  <c r="F115"/>
  <c r="H116"/>
  <c r="Z96" i="12" s="1"/>
  <c r="H117" i="30"/>
  <c r="Z97" i="12" s="1"/>
  <c r="H118" i="30"/>
  <c r="Z98" i="12" s="1"/>
  <c r="H119" i="30"/>
  <c r="Z99" i="12" s="1"/>
  <c r="H120" i="30"/>
  <c r="Z100" i="12" s="1"/>
  <c r="H121" i="30"/>
  <c r="Z101" i="12" s="1"/>
  <c r="G116" i="30"/>
  <c r="AA96" i="12" s="1"/>
  <c r="G117" i="30"/>
  <c r="AA97" i="12" s="1"/>
  <c r="G118" i="30"/>
  <c r="AA98" i="12" s="1"/>
  <c r="G119" i="30"/>
  <c r="AA99" i="12" s="1"/>
  <c r="G120" i="30"/>
  <c r="AA100" i="12" s="1"/>
  <c r="G121" i="30"/>
  <c r="AA101" i="12" s="1"/>
  <c r="H132" i="30"/>
  <c r="Z112" i="12" s="1"/>
  <c r="H136" i="30"/>
  <c r="Z116" i="12" s="1"/>
  <c r="G139" i="30"/>
  <c r="AA119" i="12" s="1"/>
  <c r="H140" i="30"/>
  <c r="Z120" i="12" s="1"/>
  <c r="J112" i="29"/>
  <c r="M198" i="12" s="1"/>
  <c r="D112" i="29"/>
  <c r="N24" i="12" s="1"/>
  <c r="L112" i="29"/>
  <c r="G111"/>
  <c r="Y91" i="12" s="1"/>
  <c r="G115" i="29"/>
  <c r="Y95" i="12" s="1"/>
  <c r="G133" i="29"/>
  <c r="Y113" i="12" s="1"/>
  <c r="G137" i="29"/>
  <c r="Y117" i="12" s="1"/>
  <c r="F140" i="29"/>
  <c r="F111"/>
  <c r="F113"/>
  <c r="F115"/>
  <c r="H116"/>
  <c r="X96" i="12" s="1"/>
  <c r="H117" i="29"/>
  <c r="X97" i="12" s="1"/>
  <c r="H118" i="29"/>
  <c r="X98" i="12" s="1"/>
  <c r="H119" i="29"/>
  <c r="X99" i="12" s="1"/>
  <c r="H120" i="29"/>
  <c r="X100" i="12" s="1"/>
  <c r="H121" i="29"/>
  <c r="X101" i="12" s="1"/>
  <c r="H122" i="29"/>
  <c r="X102" i="12" s="1"/>
  <c r="H123" i="29"/>
  <c r="X103" i="12" s="1"/>
  <c r="H124" i="29"/>
  <c r="X104" i="12" s="1"/>
  <c r="H125" i="29"/>
  <c r="X105" i="12" s="1"/>
  <c r="H126" i="29"/>
  <c r="X106" i="12" s="1"/>
  <c r="H127" i="29"/>
  <c r="X107" i="12" s="1"/>
  <c r="H128" i="29"/>
  <c r="X108" i="12" s="1"/>
  <c r="H129" i="29"/>
  <c r="X109" i="12" s="1"/>
  <c r="H130" i="29"/>
  <c r="X110" i="12" s="1"/>
  <c r="H131" i="29"/>
  <c r="X111" i="12" s="1"/>
  <c r="F133" i="29"/>
  <c r="H135"/>
  <c r="X115" i="12" s="1"/>
  <c r="F137" i="29"/>
  <c r="H139"/>
  <c r="X119" i="12" s="1"/>
  <c r="G139" i="29"/>
  <c r="Y119" i="12" s="1"/>
  <c r="H140" i="29"/>
  <c r="X120" i="12" s="1"/>
  <c r="H116" i="28"/>
  <c r="V96" i="12" s="1"/>
  <c r="H117" i="28"/>
  <c r="V97" i="12" s="1"/>
  <c r="H118" i="28"/>
  <c r="V98" i="12" s="1"/>
  <c r="H119" i="28"/>
  <c r="V99" i="12" s="1"/>
  <c r="H120" i="28"/>
  <c r="V100" i="12" s="1"/>
  <c r="H121" i="28"/>
  <c r="V101" i="12" s="1"/>
  <c r="H122" i="28"/>
  <c r="V102" i="12" s="1"/>
  <c r="H123" i="28"/>
  <c r="V103" i="12" s="1"/>
  <c r="H124" i="28"/>
  <c r="V104" i="12" s="1"/>
  <c r="H125" i="28"/>
  <c r="V105" i="12" s="1"/>
  <c r="H126" i="28"/>
  <c r="V106" i="12" s="1"/>
  <c r="H127" i="28"/>
  <c r="V107" i="12" s="1"/>
  <c r="H128" i="28"/>
  <c r="V108" i="12" s="1"/>
  <c r="H129" i="28"/>
  <c r="V109" i="12" s="1"/>
  <c r="H130" i="28"/>
  <c r="V110" i="12" s="1"/>
  <c r="H131" i="28"/>
  <c r="V111" i="12" s="1"/>
  <c r="G134" i="28"/>
  <c r="W114" i="12" s="1"/>
  <c r="H135" i="28"/>
  <c r="V115" i="12" s="1"/>
  <c r="G138" i="28"/>
  <c r="W118" i="12" s="1"/>
  <c r="H139" i="28"/>
  <c r="V119" i="12" s="1"/>
  <c r="G116" i="28"/>
  <c r="W96" i="12" s="1"/>
  <c r="G117" i="28"/>
  <c r="W97" i="12" s="1"/>
  <c r="G118" i="28"/>
  <c r="W98" i="12" s="1"/>
  <c r="G119" i="28"/>
  <c r="W99" i="12" s="1"/>
  <c r="G120" i="28"/>
  <c r="W100" i="12" s="1"/>
  <c r="G121" i="28"/>
  <c r="W101" i="12" s="1"/>
  <c r="G122" i="28"/>
  <c r="W102" i="12" s="1"/>
  <c r="G123" i="28"/>
  <c r="W103" i="12" s="1"/>
  <c r="G124" i="28"/>
  <c r="W104" i="12" s="1"/>
  <c r="G125" i="28"/>
  <c r="W105" i="12" s="1"/>
  <c r="G126" i="28"/>
  <c r="W106" i="12" s="1"/>
  <c r="G127" i="28"/>
  <c r="W107" i="12" s="1"/>
  <c r="G128" i="28"/>
  <c r="W108" i="12" s="1"/>
  <c r="G129" i="28"/>
  <c r="W109" i="12" s="1"/>
  <c r="G130" i="28"/>
  <c r="W110" i="12" s="1"/>
  <c r="G131" i="28"/>
  <c r="W111" i="12" s="1"/>
  <c r="G135" i="28"/>
  <c r="W115" i="12" s="1"/>
  <c r="G139" i="28"/>
  <c r="W119" i="12" s="1"/>
  <c r="H140" i="28"/>
  <c r="V120" i="12" s="1"/>
  <c r="F132" i="27"/>
  <c r="F136"/>
  <c r="H138"/>
  <c r="T118" i="12" s="1"/>
  <c r="F140" i="27"/>
  <c r="G116"/>
  <c r="U96" i="12" s="1"/>
  <c r="G117" i="27"/>
  <c r="U97" i="12" s="1"/>
  <c r="G118" i="27"/>
  <c r="U98" i="12" s="1"/>
  <c r="G119" i="27"/>
  <c r="U99" i="12" s="1"/>
  <c r="G120" i="27"/>
  <c r="U100" i="12" s="1"/>
  <c r="G121" i="27"/>
  <c r="U101" i="12" s="1"/>
  <c r="G122" i="27"/>
  <c r="U102" i="12" s="1"/>
  <c r="G123" i="27"/>
  <c r="U103" i="12" s="1"/>
  <c r="G124" i="27"/>
  <c r="U104" i="12" s="1"/>
  <c r="G125" i="27"/>
  <c r="U105" i="12" s="1"/>
  <c r="G126" i="27"/>
  <c r="U106" i="12" s="1"/>
  <c r="G127" i="27"/>
  <c r="U107" i="12" s="1"/>
  <c r="G128" i="27"/>
  <c r="U108" i="12" s="1"/>
  <c r="G129" i="27"/>
  <c r="U109" i="12" s="1"/>
  <c r="G130" i="27"/>
  <c r="U110" i="12" s="1"/>
  <c r="G131" i="27"/>
  <c r="U111" i="12" s="1"/>
  <c r="H132" i="27"/>
  <c r="T112" i="12" s="1"/>
  <c r="G135" i="27"/>
  <c r="U115" i="12" s="1"/>
  <c r="H136" i="27"/>
  <c r="T116" i="12" s="1"/>
  <c r="G139" i="27"/>
  <c r="U119" i="12" s="1"/>
  <c r="H140" i="27"/>
  <c r="T120" i="12" s="1"/>
  <c r="G111" i="26"/>
  <c r="S91" i="12" s="1"/>
  <c r="G115" i="26"/>
  <c r="S95" i="12" s="1"/>
  <c r="F132" i="26"/>
  <c r="G133"/>
  <c r="S113" i="12" s="1"/>
  <c r="F136" i="26"/>
  <c r="G137"/>
  <c r="S117" i="12" s="1"/>
  <c r="F140" i="26"/>
  <c r="F111"/>
  <c r="F113"/>
  <c r="F115"/>
  <c r="F133"/>
  <c r="F137"/>
  <c r="H140"/>
  <c r="R120" i="12" s="1"/>
  <c r="F132" i="25"/>
  <c r="H134"/>
  <c r="P114" i="12" s="1"/>
  <c r="F136" i="25"/>
  <c r="H138"/>
  <c r="P118" i="12" s="1"/>
  <c r="F140" i="25"/>
  <c r="G138"/>
  <c r="Q118" i="12" s="1"/>
  <c r="H132" i="25"/>
  <c r="P112" i="12" s="1"/>
  <c r="H136" i="25"/>
  <c r="P116" i="12" s="1"/>
  <c r="H140" i="25"/>
  <c r="P120" i="12" s="1"/>
  <c r="L115" i="25"/>
  <c r="I226" i="12" s="1"/>
  <c r="L116" i="25"/>
  <c r="I227" i="12" s="1"/>
  <c r="L117" i="25"/>
  <c r="I228" i="12" s="1"/>
  <c r="L118" i="25"/>
  <c r="I229" i="12" s="1"/>
  <c r="L119" i="25"/>
  <c r="I230" i="12" s="1"/>
  <c r="L120" i="25"/>
  <c r="I231" i="12" s="1"/>
  <c r="L121" i="25"/>
  <c r="I232" i="12" s="1"/>
  <c r="L122" i="25"/>
  <c r="I233" i="12" s="1"/>
  <c r="L123" i="25"/>
  <c r="I234" i="12" s="1"/>
  <c r="L124" i="25"/>
  <c r="I235" i="12" s="1"/>
  <c r="L125" i="25"/>
  <c r="I236" i="12" s="1"/>
  <c r="L126" i="25"/>
  <c r="I237" i="12" s="1"/>
  <c r="L127" i="25"/>
  <c r="I238" i="12" s="1"/>
  <c r="L128" i="25"/>
  <c r="I239" i="12" s="1"/>
  <c r="L129" i="25"/>
  <c r="I240" i="12" s="1"/>
  <c r="F132" i="24"/>
  <c r="F136"/>
  <c r="F140"/>
  <c r="G116"/>
  <c r="O96" i="12" s="1"/>
  <c r="G117" i="24"/>
  <c r="O97" i="12" s="1"/>
  <c r="G118" i="24"/>
  <c r="O98" i="12" s="1"/>
  <c r="G119" i="24"/>
  <c r="O99" i="12" s="1"/>
  <c r="G120" i="24"/>
  <c r="O100" i="12" s="1"/>
  <c r="G121" i="24"/>
  <c r="O101" i="12" s="1"/>
  <c r="G122" i="24"/>
  <c r="O102" i="12" s="1"/>
  <c r="G123" i="24"/>
  <c r="O103" i="12" s="1"/>
  <c r="G124" i="24"/>
  <c r="O104" i="12" s="1"/>
  <c r="G125" i="24"/>
  <c r="O105" i="12" s="1"/>
  <c r="G126" i="24"/>
  <c r="O106" i="12" s="1"/>
  <c r="G127" i="24"/>
  <c r="O107" i="12" s="1"/>
  <c r="G128" i="24"/>
  <c r="O108" i="12" s="1"/>
  <c r="G129" i="24"/>
  <c r="O109" i="12" s="1"/>
  <c r="G130" i="24"/>
  <c r="O110" i="12" s="1"/>
  <c r="G131" i="24"/>
  <c r="O111" i="12" s="1"/>
  <c r="H132" i="24"/>
  <c r="N112" i="12" s="1"/>
  <c r="G135" i="24"/>
  <c r="O115" i="12" s="1"/>
  <c r="H136" i="24"/>
  <c r="N116" i="12" s="1"/>
  <c r="G139" i="24"/>
  <c r="O119" i="12" s="1"/>
  <c r="H140" i="24"/>
  <c r="N120" i="12" s="1"/>
  <c r="G111" i="23"/>
  <c r="M91" i="12" s="1"/>
  <c r="G115" i="23"/>
  <c r="M95" i="12" s="1"/>
  <c r="F132" i="23"/>
  <c r="G133"/>
  <c r="M113" i="12" s="1"/>
  <c r="F136" i="23"/>
  <c r="G137"/>
  <c r="M117" i="12" s="1"/>
  <c r="F140" i="23"/>
  <c r="H132"/>
  <c r="L112" i="12" s="1"/>
  <c r="H136" i="23"/>
  <c r="L116" i="12" s="1"/>
  <c r="G139" i="23"/>
  <c r="M119" i="12" s="1"/>
  <c r="H140" i="23"/>
  <c r="L120" i="12" s="1"/>
  <c r="H116" i="22"/>
  <c r="J96" i="12" s="1"/>
  <c r="H117" i="22"/>
  <c r="J97" i="12" s="1"/>
  <c r="H118" i="22"/>
  <c r="J98" i="12" s="1"/>
  <c r="H119" i="22"/>
  <c r="J99" i="12" s="1"/>
  <c r="H120" i="22"/>
  <c r="J100" i="12" s="1"/>
  <c r="H121" i="22"/>
  <c r="J101" i="12" s="1"/>
  <c r="H122" i="22"/>
  <c r="J102" i="12" s="1"/>
  <c r="H123" i="22"/>
  <c r="J103" i="12" s="1"/>
  <c r="H124" i="22"/>
  <c r="J104" i="12" s="1"/>
  <c r="H125" i="22"/>
  <c r="J105" i="12" s="1"/>
  <c r="H126" i="22"/>
  <c r="J106" i="12" s="1"/>
  <c r="H127" i="22"/>
  <c r="J107" i="12" s="1"/>
  <c r="H128" i="22"/>
  <c r="J108" i="12" s="1"/>
  <c r="H129" i="22"/>
  <c r="J109" i="12" s="1"/>
  <c r="H130" i="22"/>
  <c r="J110" i="12" s="1"/>
  <c r="H131" i="22"/>
  <c r="J111" i="12" s="1"/>
  <c r="G134" i="22"/>
  <c r="K114" i="12" s="1"/>
  <c r="H135" i="22"/>
  <c r="J115" i="12" s="1"/>
  <c r="G138" i="22"/>
  <c r="K118" i="12" s="1"/>
  <c r="H139" i="22"/>
  <c r="J119" i="12" s="1"/>
  <c r="G116" i="22"/>
  <c r="K96" i="12" s="1"/>
  <c r="G117" i="22"/>
  <c r="K97" i="12" s="1"/>
  <c r="G118" i="22"/>
  <c r="K98" i="12" s="1"/>
  <c r="G119" i="22"/>
  <c r="K99" i="12" s="1"/>
  <c r="G120" i="22"/>
  <c r="K100" i="12" s="1"/>
  <c r="G121" i="22"/>
  <c r="K101" i="12" s="1"/>
  <c r="G122" i="22"/>
  <c r="K102" i="12" s="1"/>
  <c r="G123" i="22"/>
  <c r="K103" i="12" s="1"/>
  <c r="G124" i="22"/>
  <c r="K104" i="12" s="1"/>
  <c r="G125" i="22"/>
  <c r="K105" i="12" s="1"/>
  <c r="G126" i="22"/>
  <c r="K106" i="12" s="1"/>
  <c r="G127" i="22"/>
  <c r="K107" i="12" s="1"/>
  <c r="G128" i="22"/>
  <c r="K108" i="12" s="1"/>
  <c r="G129" i="22"/>
  <c r="K109" i="12" s="1"/>
  <c r="G130" i="22"/>
  <c r="K110" i="12" s="1"/>
  <c r="G131" i="22"/>
  <c r="K111" i="12" s="1"/>
  <c r="G135" i="22"/>
  <c r="K115" i="12" s="1"/>
  <c r="G139" i="22"/>
  <c r="K119" i="12" s="1"/>
  <c r="H116" i="21"/>
  <c r="H96" i="12" s="1"/>
  <c r="H117" i="21"/>
  <c r="H97" i="12" s="1"/>
  <c r="H118" i="21"/>
  <c r="H98" i="12" s="1"/>
  <c r="H119" i="21"/>
  <c r="H99" i="12" s="1"/>
  <c r="H120" i="21"/>
  <c r="H100" i="12" s="1"/>
  <c r="H121" i="21"/>
  <c r="H101" i="12" s="1"/>
  <c r="H122" i="21"/>
  <c r="H102" i="12" s="1"/>
  <c r="H123" i="21"/>
  <c r="H103" i="12" s="1"/>
  <c r="H124" i="21"/>
  <c r="H104" i="12" s="1"/>
  <c r="H125" i="21"/>
  <c r="H105" i="12" s="1"/>
  <c r="H126" i="21"/>
  <c r="H106" i="12" s="1"/>
  <c r="H127" i="21"/>
  <c r="H107" i="12" s="1"/>
  <c r="H128" i="21"/>
  <c r="H108" i="12" s="1"/>
  <c r="H129" i="21"/>
  <c r="H109" i="12" s="1"/>
  <c r="H130" i="21"/>
  <c r="H110" i="12" s="1"/>
  <c r="H131" i="21"/>
  <c r="H111" i="12" s="1"/>
  <c r="H135" i="21"/>
  <c r="H115" i="12" s="1"/>
  <c r="H139" i="21"/>
  <c r="H119" i="12" s="1"/>
  <c r="G116" i="21"/>
  <c r="I96" i="12" s="1"/>
  <c r="G117" i="21"/>
  <c r="I97" i="12" s="1"/>
  <c r="G118" i="21"/>
  <c r="I98" i="12" s="1"/>
  <c r="G119" i="21"/>
  <c r="I99" i="12" s="1"/>
  <c r="G120" i="21"/>
  <c r="I100" i="12" s="1"/>
  <c r="G121" i="21"/>
  <c r="I101" i="12" s="1"/>
  <c r="G122" i="21"/>
  <c r="I102" i="12" s="1"/>
  <c r="G123" i="21"/>
  <c r="I103" i="12" s="1"/>
  <c r="G124" i="21"/>
  <c r="I104" i="12" s="1"/>
  <c r="G125" i="21"/>
  <c r="I105" i="12" s="1"/>
  <c r="G126" i="21"/>
  <c r="I106" i="12" s="1"/>
  <c r="G127" i="21"/>
  <c r="I107" i="12" s="1"/>
  <c r="G128" i="21"/>
  <c r="I108" i="12" s="1"/>
  <c r="G129" i="21"/>
  <c r="I109" i="12" s="1"/>
  <c r="G130" i="21"/>
  <c r="I110" i="12" s="1"/>
  <c r="G131" i="21"/>
  <c r="I111" i="12" s="1"/>
  <c r="H132" i="21"/>
  <c r="H112" i="12" s="1"/>
  <c r="G135" i="21"/>
  <c r="I115" i="12" s="1"/>
  <c r="H136" i="21"/>
  <c r="H116" i="12" s="1"/>
  <c r="G139" i="21"/>
  <c r="I119" i="12" s="1"/>
  <c r="H140" i="21"/>
  <c r="H120" i="12" s="1"/>
  <c r="F111" i="20"/>
  <c r="F113"/>
  <c r="F115"/>
  <c r="H116"/>
  <c r="F96" i="12" s="1"/>
  <c r="AB96" s="1"/>
  <c r="H117" i="20"/>
  <c r="F97" i="12" s="1"/>
  <c r="AB97" s="1"/>
  <c r="H118" i="20"/>
  <c r="F98" i="12" s="1"/>
  <c r="AB98" s="1"/>
  <c r="H119" i="20"/>
  <c r="F99" i="12" s="1"/>
  <c r="AB99" s="1"/>
  <c r="H120" i="20"/>
  <c r="F100" i="12" s="1"/>
  <c r="AB100" s="1"/>
  <c r="H121" i="20"/>
  <c r="F101" i="12" s="1"/>
  <c r="AB101" s="1"/>
  <c r="H122" i="20"/>
  <c r="F102" i="12" s="1"/>
  <c r="AB102" s="1"/>
  <c r="H123" i="20"/>
  <c r="F103" i="12" s="1"/>
  <c r="AB103" s="1"/>
  <c r="H124" i="20"/>
  <c r="F104" i="12" s="1"/>
  <c r="AB104" s="1"/>
  <c r="H125" i="20"/>
  <c r="F105" i="12" s="1"/>
  <c r="AB105" s="1"/>
  <c r="H126" i="20"/>
  <c r="F106" i="12" s="1"/>
  <c r="AB106" s="1"/>
  <c r="H127" i="20"/>
  <c r="F107" i="12" s="1"/>
  <c r="AB107" s="1"/>
  <c r="H128" i="20"/>
  <c r="F108" i="12" s="1"/>
  <c r="AB108" s="1"/>
  <c r="H129" i="20"/>
  <c r="F109" i="12" s="1"/>
  <c r="AB109" s="1"/>
  <c r="H130" i="20"/>
  <c r="F110" i="12" s="1"/>
  <c r="AB110" s="1"/>
  <c r="H131" i="20"/>
  <c r="F111" i="12" s="1"/>
  <c r="AB111" s="1"/>
  <c r="F133" i="20"/>
  <c r="H135"/>
  <c r="F115" i="12" s="1"/>
  <c r="AB115" s="1"/>
  <c r="F137" i="20"/>
  <c r="H139"/>
  <c r="F119" i="12" s="1"/>
  <c r="AB119" s="1"/>
  <c r="G116" i="20"/>
  <c r="G96" i="12" s="1"/>
  <c r="G117" i="20"/>
  <c r="G97" i="12" s="1"/>
  <c r="G118" i="20"/>
  <c r="G98" i="12" s="1"/>
  <c r="G119" i="20"/>
  <c r="G99" i="12" s="1"/>
  <c r="G120" i="20"/>
  <c r="G100" i="12" s="1"/>
  <c r="G121" i="20"/>
  <c r="G101" i="12" s="1"/>
  <c r="G122" i="20"/>
  <c r="G102" i="12" s="1"/>
  <c r="G123" i="20"/>
  <c r="G103" i="12" s="1"/>
  <c r="G124" i="20"/>
  <c r="G104" i="12" s="1"/>
  <c r="G125" i="20"/>
  <c r="G105" i="12" s="1"/>
  <c r="G126" i="20"/>
  <c r="G106" i="12" s="1"/>
  <c r="G127" i="20"/>
  <c r="G107" i="12" s="1"/>
  <c r="G128" i="20"/>
  <c r="G108" i="12" s="1"/>
  <c r="G129" i="20"/>
  <c r="G109" i="12" s="1"/>
  <c r="G130" i="20"/>
  <c r="G110" i="12" s="1"/>
  <c r="G131" i="20"/>
  <c r="G111" i="12" s="1"/>
  <c r="G135" i="20"/>
  <c r="G115" i="12" s="1"/>
  <c r="G139" i="20"/>
  <c r="G119" i="12" s="1"/>
  <c r="H140" i="20"/>
  <c r="F120" i="12" s="1"/>
  <c r="AB120" s="1"/>
  <c r="K10" i="8"/>
  <c r="L10" s="1"/>
  <c r="K6"/>
  <c r="L6" s="1"/>
  <c r="K7"/>
  <c r="L7" s="1"/>
  <c r="L112" s="1"/>
  <c r="C223" i="12" s="1"/>
  <c r="K8" i="8"/>
  <c r="L8" s="1"/>
  <c r="J113" s="1"/>
  <c r="C199" i="12" s="1"/>
  <c r="K9" i="8"/>
  <c r="L9" s="1"/>
  <c r="D114" s="1"/>
  <c r="D26" i="12" s="1"/>
  <c r="L8" i="27" l="1"/>
  <c r="J113" s="1"/>
  <c r="K199" i="12" s="1"/>
  <c r="J114" i="24"/>
  <c r="H200" i="12" s="1"/>
  <c r="G114" i="22"/>
  <c r="K94" i="12" s="1"/>
  <c r="D113" i="29"/>
  <c r="N25" i="12" s="1"/>
  <c r="L112" i="22"/>
  <c r="F223" i="12" s="1"/>
  <c r="D112" i="30"/>
  <c r="O24" i="12" s="1"/>
  <c r="D112" i="22"/>
  <c r="G24" i="12" s="1"/>
  <c r="L8" i="25"/>
  <c r="D113" s="1"/>
  <c r="J25" i="12" s="1"/>
  <c r="G113" i="20"/>
  <c r="H114" i="28"/>
  <c r="V94" i="12" s="1"/>
  <c r="D111" i="24"/>
  <c r="I23" i="12" s="1"/>
  <c r="D113" i="22"/>
  <c r="G25" i="12" s="1"/>
  <c r="J111" i="20"/>
  <c r="D197" i="12" s="1"/>
  <c r="D205" s="1"/>
  <c r="J112" i="27"/>
  <c r="K198" i="12" s="1"/>
  <c r="L112" i="27"/>
  <c r="K223" i="12" s="1"/>
  <c r="J113" i="22"/>
  <c r="F199" i="12" s="1"/>
  <c r="G112" i="29"/>
  <c r="Y92" i="12" s="1"/>
  <c r="D113" i="28"/>
  <c r="M25" i="12" s="1"/>
  <c r="G114" i="28"/>
  <c r="W94" i="12" s="1"/>
  <c r="J114" i="29"/>
  <c r="M200" i="12" s="1"/>
  <c r="H112" i="22"/>
  <c r="H114" i="20"/>
  <c r="F94" i="12" s="1"/>
  <c r="D112" i="20"/>
  <c r="E24" i="12" s="1"/>
  <c r="H114" i="22"/>
  <c r="J94" i="12" s="1"/>
  <c r="L8" i="23"/>
  <c r="G114" s="1"/>
  <c r="M94" i="12" s="1"/>
  <c r="H112" i="29"/>
  <c r="D114"/>
  <c r="N26" i="12" s="1"/>
  <c r="L113" i="28"/>
  <c r="L224" i="12" s="1"/>
  <c r="J113" i="20"/>
  <c r="D199" i="12" s="1"/>
  <c r="H113" i="22"/>
  <c r="J93" i="12" s="1"/>
  <c r="D114" i="20"/>
  <c r="E26" i="12" s="1"/>
  <c r="D111" i="20"/>
  <c r="E23" i="12" s="1"/>
  <c r="G114" i="21"/>
  <c r="I94" i="12" s="1"/>
  <c r="J111" i="23"/>
  <c r="G197" i="12" s="1"/>
  <c r="G205" s="1"/>
  <c r="L112" i="26"/>
  <c r="J223" i="12" s="1"/>
  <c r="D111" i="23"/>
  <c r="H23" i="12" s="1"/>
  <c r="J114" i="28"/>
  <c r="L200" i="12" s="1"/>
  <c r="G112" i="20"/>
  <c r="G92" i="12" s="1"/>
  <c r="H112" i="20"/>
  <c r="L112"/>
  <c r="D223" i="12" s="1"/>
  <c r="H114" i="21"/>
  <c r="H94" i="12" s="1"/>
  <c r="G113" i="23"/>
  <c r="D111" i="29"/>
  <c r="N23" i="12" s="1"/>
  <c r="L114" i="20"/>
  <c r="D225" i="12" s="1"/>
  <c r="G112" i="27"/>
  <c r="U92" i="12" s="1"/>
  <c r="H113" i="20"/>
  <c r="F93" i="12" s="1"/>
  <c r="D111" i="21"/>
  <c r="F23" i="12" s="1"/>
  <c r="J111" i="26"/>
  <c r="J197" i="12" s="1"/>
  <c r="J205" s="1"/>
  <c r="L112" i="23"/>
  <c r="G223" i="12" s="1"/>
  <c r="D112" i="23"/>
  <c r="H24" i="12" s="1"/>
  <c r="L8" i="24"/>
  <c r="G114" s="1"/>
  <c r="O94" i="12" s="1"/>
  <c r="L114" i="26"/>
  <c r="J225" i="12" s="1"/>
  <c r="L112" i="30"/>
  <c r="N223" i="12" s="1"/>
  <c r="L111" i="21"/>
  <c r="E222" i="12" s="1"/>
  <c r="E245" s="1"/>
  <c r="J111" i="30"/>
  <c r="N197" i="12" s="1"/>
  <c r="N205" s="1"/>
  <c r="L111" i="28"/>
  <c r="L222" i="12" s="1"/>
  <c r="L245" s="1"/>
  <c r="J112" i="21"/>
  <c r="E198" i="12" s="1"/>
  <c r="J111" i="24"/>
  <c r="H197" i="12" s="1"/>
  <c r="H205" s="1"/>
  <c r="G113" i="24"/>
  <c r="J114" i="26"/>
  <c r="J200" i="12" s="1"/>
  <c r="H112" i="30"/>
  <c r="H113" i="27"/>
  <c r="T93" i="12" s="1"/>
  <c r="H113" i="24"/>
  <c r="N93" i="12" s="1"/>
  <c r="G112" i="21"/>
  <c r="I92" i="12" s="1"/>
  <c r="L112" i="21"/>
  <c r="E223" i="12" s="1"/>
  <c r="G112" i="24"/>
  <c r="O92" i="12" s="1"/>
  <c r="L6" i="22"/>
  <c r="G113" s="1"/>
  <c r="K93" i="12" s="1"/>
  <c r="G112" i="23"/>
  <c r="M92" i="12" s="1"/>
  <c r="L108" i="24"/>
  <c r="C12" i="12" s="1"/>
  <c r="L114" i="25"/>
  <c r="I225" i="12" s="1"/>
  <c r="L108" i="30"/>
  <c r="C18" i="12" s="1"/>
  <c r="J114" i="23"/>
  <c r="G200" i="12" s="1"/>
  <c r="L111" i="29"/>
  <c r="M222" i="12" s="1"/>
  <c r="M245" s="1"/>
  <c r="L114" i="23"/>
  <c r="G225" i="12" s="1"/>
  <c r="L113" i="20"/>
  <c r="D224" i="12" s="1"/>
  <c r="G113" i="26"/>
  <c r="H112" i="21"/>
  <c r="H112" i="23"/>
  <c r="G113" i="30"/>
  <c r="G114" i="20"/>
  <c r="G94" i="12" s="1"/>
  <c r="L108" i="20"/>
  <c r="C8" i="12" s="1"/>
  <c r="L108" i="29"/>
  <c r="C17" i="12" s="1"/>
  <c r="L111" i="30"/>
  <c r="N222" i="12" s="1"/>
  <c r="N245" s="1"/>
  <c r="J111" i="25"/>
  <c r="I197" i="12" s="1"/>
  <c r="I205" s="1"/>
  <c r="L111" i="25"/>
  <c r="I222" i="12" s="1"/>
  <c r="I245" s="1"/>
  <c r="J111" i="21"/>
  <c r="E197" i="12" s="1"/>
  <c r="E205" s="1"/>
  <c r="L114" i="22"/>
  <c r="F225" i="12" s="1"/>
  <c r="L8" i="26"/>
  <c r="L113" s="1"/>
  <c r="H112" i="27"/>
  <c r="J112" i="28"/>
  <c r="L198" i="12" s="1"/>
  <c r="H114" i="29"/>
  <c r="X94" i="12" s="1"/>
  <c r="G113" i="29"/>
  <c r="L114" i="30"/>
  <c r="N225" i="12" s="1"/>
  <c r="D113" i="21"/>
  <c r="F25" i="12" s="1"/>
  <c r="D111" i="26"/>
  <c r="K23" i="12" s="1"/>
  <c r="J111" i="29"/>
  <c r="M197" i="12" s="1"/>
  <c r="M205" s="1"/>
  <c r="L113" i="30"/>
  <c r="N224" i="12" s="1"/>
  <c r="H112" i="24"/>
  <c r="J112" i="26"/>
  <c r="J198" i="12" s="1"/>
  <c r="G112" i="28"/>
  <c r="W92" i="12" s="1"/>
  <c r="W121" s="1"/>
  <c r="H112" i="28"/>
  <c r="G112" i="30"/>
  <c r="AA92" i="12" s="1"/>
  <c r="H114" i="30"/>
  <c r="Z94" i="12" s="1"/>
  <c r="D114" i="30"/>
  <c r="O26" i="12" s="1"/>
  <c r="L113" i="21"/>
  <c r="E224" i="12" s="1"/>
  <c r="L111" i="26"/>
  <c r="J222" i="12" s="1"/>
  <c r="J245" s="1"/>
  <c r="J114" i="27"/>
  <c r="K200" i="12" s="1"/>
  <c r="J113" i="29"/>
  <c r="M199" i="12" s="1"/>
  <c r="J113" i="30"/>
  <c r="N199" i="12" s="1"/>
  <c r="L114" i="27"/>
  <c r="K225" i="12" s="1"/>
  <c r="L108" i="21"/>
  <c r="C9" i="12" s="1"/>
  <c r="G112" i="22"/>
  <c r="K92" i="12" s="1"/>
  <c r="K121" s="1"/>
  <c r="J114" i="22"/>
  <c r="F200" i="12" s="1"/>
  <c r="L112" i="24"/>
  <c r="H223" i="12" s="1"/>
  <c r="D113" i="24"/>
  <c r="I25" i="12" s="1"/>
  <c r="I48" s="1"/>
  <c r="J113" i="25"/>
  <c r="I199" i="12" s="1"/>
  <c r="H112" i="26"/>
  <c r="R92" i="12" s="1"/>
  <c r="R121" s="1"/>
  <c r="L113" i="27"/>
  <c r="K224" i="12" s="1"/>
  <c r="L112" i="28"/>
  <c r="L223" i="12" s="1"/>
  <c r="G114" i="30"/>
  <c r="AA94" i="12" s="1"/>
  <c r="J112" i="24"/>
  <c r="H198" i="12" s="1"/>
  <c r="L113" i="29"/>
  <c r="M224" i="12" s="1"/>
  <c r="M223"/>
  <c r="H112" i="25"/>
  <c r="P92" i="12" s="1"/>
  <c r="P121" s="1"/>
  <c r="L7" i="25"/>
  <c r="G113" i="21"/>
  <c r="G112" i="26"/>
  <c r="S92" i="12" s="1"/>
  <c r="L114" i="24"/>
  <c r="H225" i="12" s="1"/>
  <c r="J114" i="21"/>
  <c r="E200" i="12" s="1"/>
  <c r="J114" i="25"/>
  <c r="I200" i="12" s="1"/>
  <c r="H113" i="30"/>
  <c r="Z93" i="12" s="1"/>
  <c r="H113" i="23"/>
  <c r="L93" i="12" s="1"/>
  <c r="H113" i="29"/>
  <c r="X93" i="12" s="1"/>
  <c r="L114" i="21"/>
  <c r="E225" i="12" s="1"/>
  <c r="H113" i="25"/>
  <c r="P93" i="12" s="1"/>
  <c r="H113" i="21"/>
  <c r="H93" i="12" s="1"/>
  <c r="H113" i="28"/>
  <c r="V93" i="12" s="1"/>
  <c r="L114" i="28"/>
  <c r="L225" i="12" s="1"/>
  <c r="H113" i="26"/>
  <c r="R93" i="12" s="1"/>
  <c r="D111" i="8"/>
  <c r="D23" i="12" s="1"/>
  <c r="G111" i="8"/>
  <c r="E91" i="12" s="1"/>
  <c r="H111" i="8"/>
  <c r="D91" i="12" s="1"/>
  <c r="O23"/>
  <c r="H113" i="8"/>
  <c r="D93" i="12" s="1"/>
  <c r="AB93" s="1"/>
  <c r="J112" i="8"/>
  <c r="C198" i="12" s="1"/>
  <c r="H112" i="8"/>
  <c r="D92" i="12" s="1"/>
  <c r="D113" i="8"/>
  <c r="D25" i="12" s="1"/>
  <c r="L114" i="8"/>
  <c r="C225" i="12" s="1"/>
  <c r="G114" i="8"/>
  <c r="E94" i="12" s="1"/>
  <c r="J111" i="8"/>
  <c r="C197" i="12" s="1"/>
  <c r="C205" s="1"/>
  <c r="L113" i="8"/>
  <c r="C224" i="12" s="1"/>
  <c r="D112" i="8"/>
  <c r="D24" i="12" s="1"/>
  <c r="L111" i="8"/>
  <c r="C222" i="12" s="1"/>
  <c r="C245" s="1"/>
  <c r="G112" i="8"/>
  <c r="E92" i="12" s="1"/>
  <c r="J114" i="8"/>
  <c r="C200" i="12" s="1"/>
  <c r="G113" i="8"/>
  <c r="E93" i="12" s="1"/>
  <c r="H114" i="8"/>
  <c r="D94" i="12" s="1"/>
  <c r="AB94" s="1"/>
  <c r="J111" i="27"/>
  <c r="D111"/>
  <c r="L23" i="12" s="1"/>
  <c r="L108" i="28"/>
  <c r="C16" i="12" s="1"/>
  <c r="G113" i="28"/>
  <c r="W93" i="12" s="1"/>
  <c r="J111" i="28"/>
  <c r="D111"/>
  <c r="G113" i="27"/>
  <c r="U93" i="12" s="1"/>
  <c r="D111" i="25"/>
  <c r="G113"/>
  <c r="Q93" i="12" s="1"/>
  <c r="L108" i="8"/>
  <c r="C7" i="12" s="1"/>
  <c r="AB91" l="1"/>
  <c r="D121"/>
  <c r="O169"/>
  <c r="AA93"/>
  <c r="AA121" s="1"/>
  <c r="O93"/>
  <c r="O121" s="1"/>
  <c r="E145"/>
  <c r="F92"/>
  <c r="F121" s="1"/>
  <c r="Y93"/>
  <c r="N169" s="1"/>
  <c r="K169"/>
  <c r="S93"/>
  <c r="AC91"/>
  <c r="E121"/>
  <c r="V92"/>
  <c r="V121" s="1"/>
  <c r="T92"/>
  <c r="T121" s="1"/>
  <c r="H92"/>
  <c r="H121" s="1"/>
  <c r="Z92"/>
  <c r="Z121" s="1"/>
  <c r="J92"/>
  <c r="J121" s="1"/>
  <c r="G93"/>
  <c r="AC93" s="1"/>
  <c r="I93"/>
  <c r="I121" s="1"/>
  <c r="N92"/>
  <c r="N121" s="1"/>
  <c r="L92"/>
  <c r="L121" s="1"/>
  <c r="M93"/>
  <c r="H169" s="1"/>
  <c r="X92"/>
  <c r="X121" s="1"/>
  <c r="D113" i="27"/>
  <c r="L25" i="12" s="1"/>
  <c r="L48" s="1"/>
  <c r="L108" i="27"/>
  <c r="C15" i="12" s="1"/>
  <c r="G114" i="27"/>
  <c r="U94" i="12" s="1"/>
  <c r="U121" s="1"/>
  <c r="M70"/>
  <c r="N70"/>
  <c r="E70"/>
  <c r="G70"/>
  <c r="D70"/>
  <c r="C70"/>
  <c r="H70"/>
  <c r="J70"/>
  <c r="K70"/>
  <c r="J113" i="24"/>
  <c r="H199" i="12" s="1"/>
  <c r="L113" i="24"/>
  <c r="H224" i="12" s="1"/>
  <c r="L108" i="25"/>
  <c r="C13" i="12" s="1"/>
  <c r="G114" i="25"/>
  <c r="Q94" i="12" s="1"/>
  <c r="AC94" s="1"/>
  <c r="L113" i="25"/>
  <c r="I224" i="12" s="1"/>
  <c r="L108" i="23"/>
  <c r="C11" i="12" s="1"/>
  <c r="D113" i="26"/>
  <c r="K25" i="12" s="1"/>
  <c r="K48" s="1"/>
  <c r="J111" i="22"/>
  <c r="J141" s="1"/>
  <c r="D141" i="30"/>
  <c r="G141" i="20"/>
  <c r="L108" i="26"/>
  <c r="C14" i="12" s="1"/>
  <c r="D141" i="29"/>
  <c r="H141" i="21"/>
  <c r="J141" i="29"/>
  <c r="D141" i="24"/>
  <c r="N48" i="12"/>
  <c r="P26"/>
  <c r="D113" i="23"/>
  <c r="H25" i="12" s="1"/>
  <c r="H48" s="1"/>
  <c r="J141" i="20"/>
  <c r="G141" i="23"/>
  <c r="G141" i="29"/>
  <c r="H141" i="22"/>
  <c r="L113" i="23"/>
  <c r="L141" s="1"/>
  <c r="J113"/>
  <c r="G199" i="12" s="1"/>
  <c r="H141" i="25"/>
  <c r="H141" i="20"/>
  <c r="L108" i="22"/>
  <c r="C10" i="12" s="1"/>
  <c r="G141" i="24"/>
  <c r="E48" i="12"/>
  <c r="H141" i="29"/>
  <c r="L111" i="22"/>
  <c r="F222" i="12" s="1"/>
  <c r="F245" s="1"/>
  <c r="D141" i="20"/>
  <c r="D111" i="22"/>
  <c r="D141" s="1"/>
  <c r="G141" i="21"/>
  <c r="G141" i="30"/>
  <c r="J141"/>
  <c r="H141" i="28"/>
  <c r="H141" i="27"/>
  <c r="H141" i="30"/>
  <c r="H141" i="23"/>
  <c r="L141" i="20"/>
  <c r="J141" i="21"/>
  <c r="D141"/>
  <c r="L141" i="27"/>
  <c r="L141" i="24"/>
  <c r="L141" i="30"/>
  <c r="H141" i="24"/>
  <c r="G114" i="26"/>
  <c r="S94" i="12" s="1"/>
  <c r="S121" s="1"/>
  <c r="J113" i="26"/>
  <c r="L141" i="29"/>
  <c r="L141" i="26"/>
  <c r="J224" i="12"/>
  <c r="G141" i="22"/>
  <c r="G141" i="27"/>
  <c r="G141" i="28"/>
  <c r="J141" i="27"/>
  <c r="K197" i="12"/>
  <c r="K205" s="1"/>
  <c r="J145"/>
  <c r="L141" i="28"/>
  <c r="L141" i="21"/>
  <c r="H141" i="26"/>
  <c r="J141" i="28"/>
  <c r="L197" i="12"/>
  <c r="L205" s="1"/>
  <c r="D112" i="25"/>
  <c r="J24" i="12" s="1"/>
  <c r="P24" s="1"/>
  <c r="G112" i="25"/>
  <c r="Q92" i="12" s="1"/>
  <c r="Q121" s="1"/>
  <c r="J112" i="25"/>
  <c r="L112"/>
  <c r="K145" i="12"/>
  <c r="J169"/>
  <c r="D169"/>
  <c r="D145"/>
  <c r="O48"/>
  <c r="D141" i="28"/>
  <c r="M23" i="12"/>
  <c r="D141" i="26"/>
  <c r="J23" i="12"/>
  <c r="F48"/>
  <c r="J141" i="8"/>
  <c r="D48" i="12"/>
  <c r="H141" i="8"/>
  <c r="D141"/>
  <c r="G141"/>
  <c r="L141"/>
  <c r="N145" i="12" l="1"/>
  <c r="H145"/>
  <c r="F169"/>
  <c r="E169"/>
  <c r="O145"/>
  <c r="L145"/>
  <c r="Y121"/>
  <c r="M121"/>
  <c r="G121"/>
  <c r="AC92"/>
  <c r="AC121" s="1"/>
  <c r="I145"/>
  <c r="G145"/>
  <c r="F145"/>
  <c r="M145"/>
  <c r="AB92"/>
  <c r="I169"/>
  <c r="AB121"/>
  <c r="D141" i="27"/>
  <c r="G224" i="12"/>
  <c r="I70"/>
  <c r="L70"/>
  <c r="J141" i="24"/>
  <c r="G23" i="12"/>
  <c r="F70" s="1"/>
  <c r="F197"/>
  <c r="F205" s="1"/>
  <c r="J141" i="23"/>
  <c r="C19" i="12"/>
  <c r="D141" i="23"/>
  <c r="L141" i="22"/>
  <c r="D141" i="25"/>
  <c r="G141" i="26"/>
  <c r="J199" i="12"/>
  <c r="J141" i="26"/>
  <c r="G141" i="25"/>
  <c r="I223" i="12"/>
  <c r="L141" i="25"/>
  <c r="M169" i="12"/>
  <c r="G169"/>
  <c r="L169"/>
  <c r="I198"/>
  <c r="J141" i="25"/>
  <c r="P25" i="12"/>
  <c r="M48"/>
  <c r="J48"/>
  <c r="G48" l="1"/>
  <c r="P23"/>
  <c r="P48" s="1"/>
</calcChain>
</file>

<file path=xl/comments1.xml><?xml version="1.0" encoding="utf-8"?>
<comments xmlns="http://schemas.openxmlformats.org/spreadsheetml/2006/main">
  <authors>
    <author>Windows User</author>
  </authors>
  <commentList>
    <comment ref="B70" authorId="0">
      <text>
        <r>
          <rPr>
            <b/>
            <sz val="9"/>
            <color indexed="81"/>
            <rFont val="Tahoma"/>
            <family val="2"/>
          </rPr>
          <t>Select Executive's Name from the dropdown to display its annual sales chart.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Select Product / Item's Code from the dropdown to display its annual sales quantity wise chart.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Select Product / Item's Code from the dropdown to display its annual sales amount wise chart.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Select Region from the dropdown to display its annual sales chart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Select City from the dropdown to display its annual sales chart</t>
        </r>
      </text>
    </comment>
  </commentList>
</comments>
</file>

<file path=xl/sharedStrings.xml><?xml version="1.0" encoding="utf-8"?>
<sst xmlns="http://schemas.openxmlformats.org/spreadsheetml/2006/main" count="700" uniqueCount="135">
  <si>
    <t>Product Price List</t>
  </si>
  <si>
    <t>w.e.f. 01/01/2020</t>
  </si>
  <si>
    <t>Sr. No.</t>
  </si>
  <si>
    <t>Item Code</t>
  </si>
  <si>
    <t>Product Name</t>
  </si>
  <si>
    <t>Unit</t>
  </si>
  <si>
    <t>Rate / Unit</t>
  </si>
  <si>
    <t>a</t>
  </si>
  <si>
    <t>Ltr.</t>
  </si>
  <si>
    <t>b</t>
  </si>
  <si>
    <t>Packet</t>
  </si>
  <si>
    <t>c</t>
  </si>
  <si>
    <t>Box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</si>
  <si>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</si>
  <si>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</si>
  <si>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</si>
  <si>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</si>
  <si>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</si>
  <si>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</si>
  <si>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</si>
  <si>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</si>
  <si>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</si>
  <si>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</si>
  <si>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</si>
  <si>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</si>
  <si>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</si>
  <si>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</si>
  <si>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</si>
  <si>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</si>
  <si>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</si>
  <si>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</si>
  <si>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</si>
  <si>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</si>
  <si>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</si>
  <si>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</si>
  <si>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</si>
  <si>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</si>
  <si>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</si>
  <si>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</si>
  <si>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</si>
  <si>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</si>
  <si>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</si>
  <si>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</si>
  <si>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</si>
  <si>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</si>
  <si>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</si>
  <si>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</si>
  <si>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</si>
  <si>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</si>
  <si>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</si>
  <si>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</si>
  <si>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</si>
  <si>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</si>
  <si>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</si>
  <si>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</si>
  <si>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</si>
  <si>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Region</t>
  </si>
  <si>
    <t>City</t>
  </si>
  <si>
    <t>Name of  Executive</t>
  </si>
  <si>
    <t>Mobile No.</t>
  </si>
  <si>
    <t>Address Line 1</t>
  </si>
  <si>
    <t>Address Line 2</t>
  </si>
  <si>
    <t>Salary</t>
  </si>
  <si>
    <t>T.A.</t>
  </si>
  <si>
    <t>Other Perks</t>
  </si>
  <si>
    <t>Remarks</t>
  </si>
  <si>
    <t>Of Region</t>
  </si>
  <si>
    <t>List of Region</t>
  </si>
  <si>
    <t>ABC Co. Ltd.</t>
  </si>
  <si>
    <t>SALES EXECUTIVE DETAILS</t>
  </si>
  <si>
    <t>Date</t>
  </si>
  <si>
    <t>Product Item Code</t>
  </si>
  <si>
    <t>Qty</t>
  </si>
  <si>
    <t>Rate</t>
  </si>
  <si>
    <t>Amount</t>
  </si>
  <si>
    <t>Month</t>
  </si>
  <si>
    <t>January</t>
  </si>
  <si>
    <t>Name of Executive</t>
  </si>
  <si>
    <t>Day</t>
  </si>
  <si>
    <t>East</t>
  </si>
  <si>
    <t>West</t>
  </si>
  <si>
    <t>North</t>
  </si>
  <si>
    <t>South</t>
  </si>
  <si>
    <t>Raju</t>
  </si>
  <si>
    <t>Monu</t>
  </si>
  <si>
    <t>Minu</t>
  </si>
  <si>
    <t>Tiku</t>
  </si>
  <si>
    <t>fslsafds,asdflsajfdls</t>
  </si>
  <si>
    <t xml:space="preserve">sfasgdfg a asgs </t>
  </si>
  <si>
    <t>February</t>
  </si>
  <si>
    <t>March</t>
  </si>
  <si>
    <t>April</t>
  </si>
  <si>
    <t>May</t>
  </si>
  <si>
    <t>June</t>
  </si>
  <si>
    <t>F.Y.</t>
  </si>
  <si>
    <t>July</t>
  </si>
  <si>
    <t>August</t>
  </si>
  <si>
    <t>September</t>
  </si>
  <si>
    <t>October</t>
  </si>
  <si>
    <t>November</t>
  </si>
  <si>
    <t>December</t>
  </si>
  <si>
    <t>Executive wise Sales</t>
  </si>
  <si>
    <t>Product wise Sales</t>
  </si>
  <si>
    <t>Region wise Sales</t>
  </si>
  <si>
    <t>Names</t>
  </si>
  <si>
    <t>Product Code</t>
  </si>
  <si>
    <t>City wise Sales</t>
  </si>
  <si>
    <t>Product Qty wise Sales</t>
  </si>
  <si>
    <t>Product / Item Code</t>
  </si>
  <si>
    <t>Total Sales Amount</t>
  </si>
  <si>
    <t>Total Sales Qty</t>
  </si>
  <si>
    <t>List of City / Area</t>
  </si>
  <si>
    <t>Sales Report</t>
  </si>
  <si>
    <t>Month-Year</t>
  </si>
  <si>
    <t>Total</t>
  </si>
  <si>
    <t>Total Amount</t>
  </si>
  <si>
    <t>Grand Total</t>
  </si>
  <si>
    <t>Quantity of Sales</t>
  </si>
  <si>
    <t>Amount of Sales</t>
  </si>
  <si>
    <t>Comm (%)</t>
  </si>
  <si>
    <t>Year</t>
  </si>
  <si>
    <t>Monthly Sales Report</t>
  </si>
  <si>
    <t>Consolidated Sales Analysis Report</t>
  </si>
  <si>
    <t>www.ExcelDataPro.com</t>
  </si>
  <si>
    <t>Executive-wise Monthly Sales</t>
  </si>
  <si>
    <t>Product-wise Annual Sales</t>
  </si>
  <si>
    <t>Region-Wise Annual Sales Report</t>
  </si>
  <si>
    <t>City-wise Annual Sales Report</t>
  </si>
  <si>
    <t>Individual Region Monthly Sales Report</t>
  </si>
  <si>
    <t>Individual Product Monthly Sales Amount Report</t>
  </si>
  <si>
    <t>Individual Product Monthly Sales Quantity Report</t>
  </si>
  <si>
    <t>Individual City Sales Report</t>
  </si>
  <si>
    <t>Annual Sales Summary</t>
  </si>
  <si>
    <t>Annual Sales</t>
  </si>
  <si>
    <t>Month-wise Executive-wise Annual Sales Summary</t>
  </si>
</sst>
</file>

<file path=xl/styles.xml><?xml version="1.0" encoding="utf-8"?>
<styleSheet xmlns="http://schemas.openxmlformats.org/spreadsheetml/2006/main">
  <numFmts count="4">
    <numFmt numFmtId="164" formatCode="[$-14009]dd/mm/yyyy;@"/>
    <numFmt numFmtId="167" formatCode="[$$-1409]#,##0"/>
    <numFmt numFmtId="168" formatCode="[$$-409]#,##0"/>
    <numFmt numFmtId="169" formatCode="[$$-475]#,##0"/>
  </numFmts>
  <fonts count="14"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sz val="14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22"/>
      <color theme="0"/>
      <name val="Times New Roman"/>
      <family val="1"/>
    </font>
    <font>
      <b/>
      <sz val="26"/>
      <color theme="0"/>
      <name val="Times New Roman"/>
      <family val="1"/>
    </font>
    <font>
      <b/>
      <sz val="28"/>
      <color theme="0"/>
      <name val="Times New Roman"/>
      <family val="1"/>
    </font>
    <font>
      <u/>
      <sz val="11"/>
      <color theme="10"/>
      <name val="Calibri"/>
      <family val="2"/>
    </font>
    <font>
      <b/>
      <u/>
      <sz val="35"/>
      <color rgb="FFFFFF00"/>
      <name val="Lucida Calligraphy"/>
      <family val="4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9" fontId="1" fillId="4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2" fillId="3" borderId="20" xfId="1" applyFont="1" applyFill="1" applyBorder="1" applyAlignment="1" applyProtection="1">
      <alignment horizontal="center" vertical="center"/>
    </xf>
    <xf numFmtId="0" fontId="12" fillId="3" borderId="21" xfId="1" applyFont="1" applyFill="1" applyBorder="1" applyAlignment="1" applyProtection="1">
      <alignment horizontal="center" vertical="center"/>
    </xf>
    <xf numFmtId="0" fontId="12" fillId="3" borderId="22" xfId="1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2"/>
    </xf>
    <xf numFmtId="167" fontId="1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168" fontId="1" fillId="3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 baseline="0"/>
              <a:t>Annual Sales Summary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'Annual Reports'!$C$6</c:f>
              <c:strCache>
                <c:ptCount val="1"/>
                <c:pt idx="0">
                  <c:v>Amount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lang="en-IN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'Annual Reports'!$B$7:$B$18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Reports'!$C$7:$C$18</c:f>
              <c:numCache>
                <c:formatCode>[$$-1409]#,##0</c:formatCode>
                <c:ptCount val="12"/>
                <c:pt idx="0">
                  <c:v>50700</c:v>
                </c:pt>
                <c:pt idx="1">
                  <c:v>55990</c:v>
                </c:pt>
                <c:pt idx="2">
                  <c:v>61080</c:v>
                </c:pt>
                <c:pt idx="3">
                  <c:v>66170</c:v>
                </c:pt>
                <c:pt idx="4">
                  <c:v>71260</c:v>
                </c:pt>
                <c:pt idx="5">
                  <c:v>76350</c:v>
                </c:pt>
                <c:pt idx="6">
                  <c:v>81440</c:v>
                </c:pt>
                <c:pt idx="7">
                  <c:v>86530</c:v>
                </c:pt>
                <c:pt idx="8">
                  <c:v>91620</c:v>
                </c:pt>
                <c:pt idx="9">
                  <c:v>96710</c:v>
                </c:pt>
                <c:pt idx="10">
                  <c:v>101800</c:v>
                </c:pt>
                <c:pt idx="11">
                  <c:v>106890</c:v>
                </c:pt>
              </c:numCache>
            </c:numRef>
          </c:val>
        </c:ser>
        <c:overlap val="100"/>
        <c:axId val="118696576"/>
        <c:axId val="118702848"/>
      </c:barChart>
      <c:catAx>
        <c:axId val="11869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 sz="1800"/>
                </a:pPr>
                <a:r>
                  <a:rPr lang="en-IN" sz="1800"/>
                  <a:t>Months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702848"/>
        <c:crosses val="autoZero"/>
        <c:auto val="1"/>
        <c:lblAlgn val="ctr"/>
        <c:lblOffset val="100"/>
      </c:catAx>
      <c:valAx>
        <c:axId val="118702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Sales</a:t>
                </a:r>
                <a:r>
                  <a:rPr lang="en-IN" sz="1800" baseline="0"/>
                  <a:t> Amount</a:t>
                </a:r>
                <a:endParaRPr lang="en-IN" sz="1800"/>
              </a:p>
            </c:rich>
          </c:tx>
          <c:layout/>
        </c:title>
        <c:numFmt formatCode="[$$-1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696576"/>
        <c:crosses val="autoZero"/>
        <c:crossBetween val="between"/>
      </c:valAx>
      <c:spPr>
        <a:ln>
          <a:noFill/>
        </a:ln>
      </c:spPr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Monthwise</a:t>
            </a:r>
            <a:r>
              <a:rPr lang="en-IN" baseline="0"/>
              <a:t> Annual Sales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098731117062165E-2"/>
          <c:y val="0.13967241925484344"/>
          <c:w val="0.85510435956922926"/>
          <c:h val="0.64969179202862115"/>
        </c:manualLayout>
      </c:layout>
      <c:barChart>
        <c:barDir val="col"/>
        <c:grouping val="clustered"/>
        <c:ser>
          <c:idx val="0"/>
          <c:order val="0"/>
          <c:tx>
            <c:strRef>
              <c:f>'Annual Reports'!$B$70</c:f>
              <c:strCache>
                <c:ptCount val="1"/>
                <c:pt idx="0">
                  <c:v>Raju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'Annual Reports'!$C$69:$N$69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Reports'!$C$70:$N$70</c:f>
              <c:numCache>
                <c:formatCode>[$$-409]#,##0</c:formatCode>
                <c:ptCount val="12"/>
                <c:pt idx="0">
                  <c:v>20200</c:v>
                </c:pt>
                <c:pt idx="1">
                  <c:v>22440</c:v>
                </c:pt>
                <c:pt idx="2">
                  <c:v>24480</c:v>
                </c:pt>
                <c:pt idx="3">
                  <c:v>26520</c:v>
                </c:pt>
                <c:pt idx="4">
                  <c:v>28560</c:v>
                </c:pt>
                <c:pt idx="5">
                  <c:v>30600</c:v>
                </c:pt>
                <c:pt idx="6">
                  <c:v>32640</c:v>
                </c:pt>
                <c:pt idx="7">
                  <c:v>34680</c:v>
                </c:pt>
                <c:pt idx="8">
                  <c:v>36720</c:v>
                </c:pt>
                <c:pt idx="9">
                  <c:v>38760</c:v>
                </c:pt>
                <c:pt idx="10">
                  <c:v>40800</c:v>
                </c:pt>
                <c:pt idx="11">
                  <c:v>42840</c:v>
                </c:pt>
              </c:numCache>
            </c:numRef>
          </c:val>
        </c:ser>
        <c:axId val="118739712"/>
        <c:axId val="118741632"/>
      </c:barChart>
      <c:catAx>
        <c:axId val="11873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 sz="1800"/>
                </a:pPr>
                <a:r>
                  <a:rPr lang="en-IN" sz="1800"/>
                  <a:t>Months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741632"/>
        <c:crosses val="autoZero"/>
        <c:auto val="1"/>
        <c:lblAlgn val="ctr"/>
        <c:lblOffset val="100"/>
      </c:catAx>
      <c:valAx>
        <c:axId val="1187416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Amount</a:t>
                </a:r>
              </a:p>
            </c:rich>
          </c:tx>
          <c:layout/>
        </c:title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873971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Executive</a:t>
            </a:r>
            <a:r>
              <a:rPr lang="en-US" baseline="0"/>
              <a:t> wise Annual Sales</a:t>
            </a:r>
            <a:endParaRPr lang="en-US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'Annual Reports'!$P$22</c:f>
              <c:strCache>
                <c:ptCount val="1"/>
                <c:pt idx="0">
                  <c:v>Total Amount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'Annual Reports'!$C$23:$C$47</c:f>
              <c:strCache>
                <c:ptCount val="4"/>
                <c:pt idx="0">
                  <c:v>Raju</c:v>
                </c:pt>
                <c:pt idx="1">
                  <c:v>Monu</c:v>
                </c:pt>
                <c:pt idx="2">
                  <c:v>Tiku</c:v>
                </c:pt>
                <c:pt idx="3">
                  <c:v>Minu</c:v>
                </c:pt>
              </c:strCache>
            </c:strRef>
          </c:cat>
          <c:val>
            <c:numRef>
              <c:f>'Annual Reports'!$P$23:$P$47</c:f>
              <c:numCache>
                <c:formatCode>[$$-409]#,##0</c:formatCode>
                <c:ptCount val="25"/>
                <c:pt idx="0">
                  <c:v>379240</c:v>
                </c:pt>
                <c:pt idx="1">
                  <c:v>187860</c:v>
                </c:pt>
                <c:pt idx="2">
                  <c:v>191580</c:v>
                </c:pt>
                <c:pt idx="3">
                  <c:v>187860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/>
        <c:gapWidth val="75"/>
        <c:overlap val="100"/>
        <c:axId val="144206464"/>
        <c:axId val="144229120"/>
      </c:barChart>
      <c:catAx>
        <c:axId val="1442064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229120"/>
        <c:crosses val="autoZero"/>
        <c:auto val="1"/>
        <c:lblAlgn val="ctr"/>
        <c:lblOffset val="100"/>
      </c:catAx>
      <c:valAx>
        <c:axId val="144229120"/>
        <c:scaling>
          <c:orientation val="minMax"/>
        </c:scaling>
        <c:axPos val="l"/>
        <c:majorGridlines/>
        <c:numFmt formatCode="[$$-409]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IN"/>
            </a:pPr>
            <a:endParaRPr lang="en-US"/>
          </a:p>
        </c:txPr>
        <c:crossAx val="14420646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Annual Product</a:t>
            </a:r>
            <a:r>
              <a:rPr lang="en-IN" baseline="0"/>
              <a:t>-wise Unit Sales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'Annual Reports'!$AB$90</c:f>
              <c:strCache>
                <c:ptCount val="1"/>
                <c:pt idx="0">
                  <c:v>Quantity of Sales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Val val="1"/>
          </c:dLbls>
          <c:cat>
            <c:numRef>
              <c:f>'Annual Reports'!$B$91:$B$120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'Annual Reports'!$AB$91:$AB$120</c:f>
              <c:numCache>
                <c:formatCode>General</c:formatCode>
                <c:ptCount val="30"/>
                <c:pt idx="0">
                  <c:v>100</c:v>
                </c:pt>
                <c:pt idx="1">
                  <c:v>2424</c:v>
                </c:pt>
                <c:pt idx="2">
                  <c:v>2346</c:v>
                </c:pt>
                <c:pt idx="3">
                  <c:v>1236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44319232"/>
        <c:axId val="144321152"/>
      </c:barChart>
      <c:catAx>
        <c:axId val="14431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 sz="1800"/>
                </a:pPr>
                <a:r>
                  <a:rPr lang="en-IN" sz="1800"/>
                  <a:t>Product</a:t>
                </a:r>
                <a:r>
                  <a:rPr lang="en-IN" sz="1800" baseline="0"/>
                  <a:t> / Item Code</a:t>
                </a:r>
                <a:endParaRPr lang="en-IN" sz="18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321152"/>
        <c:crosses val="autoZero"/>
        <c:auto val="1"/>
        <c:lblAlgn val="ctr"/>
        <c:lblOffset val="100"/>
      </c:catAx>
      <c:valAx>
        <c:axId val="144321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 Sales Umits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3192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Annual Product</a:t>
            </a:r>
            <a:r>
              <a:rPr lang="en-IN" baseline="0"/>
              <a:t>-wise Sales Amount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'Annual Reports'!$AC$90</c:f>
              <c:strCache>
                <c:ptCount val="1"/>
                <c:pt idx="0">
                  <c:v>Amount of Sales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Val val="1"/>
          </c:dLbls>
          <c:val>
            <c:numRef>
              <c:f>'Annual Reports'!$AC$91:$AC$120</c:f>
              <c:numCache>
                <c:formatCode>[$$-409]#,##0</c:formatCode>
                <c:ptCount val="30"/>
                <c:pt idx="0">
                  <c:v>10000</c:v>
                </c:pt>
                <c:pt idx="1">
                  <c:v>375720</c:v>
                </c:pt>
                <c:pt idx="2">
                  <c:v>369240</c:v>
                </c:pt>
                <c:pt idx="3">
                  <c:v>191580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44337536"/>
        <c:axId val="144364288"/>
      </c:barChart>
      <c:catAx>
        <c:axId val="144337536"/>
        <c:scaling>
          <c:orientation val="minMax"/>
        </c:scaling>
        <c:axPos val="b"/>
        <c:title>
          <c:tx>
            <c:rich>
              <a:bodyPr/>
              <a:lstStyle/>
              <a:p>
                <a:pPr algn="ctr" rtl="0">
                  <a:def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Product / Item Code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364288"/>
        <c:crosses val="autoZero"/>
        <c:auto val="1"/>
        <c:lblAlgn val="ctr"/>
        <c:lblOffset val="100"/>
      </c:catAx>
      <c:valAx>
        <c:axId val="144364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 Sales Amount</a:t>
                </a:r>
              </a:p>
            </c:rich>
          </c:tx>
          <c:layout/>
        </c:title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337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800"/>
            </a:pPr>
            <a:endParaRPr lang="en-US"/>
          </a:p>
        </c:txPr>
      </c:legendEntry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Product Monthly Sales Quantity Report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'Annual Reports'!$C$145</c:f>
              <c:strCache>
                <c:ptCount val="1"/>
                <c:pt idx="0">
                  <c:v>b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'Annual Reports'!$D$144:$O$144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Reports'!$D$145:$O$145</c:f>
              <c:numCache>
                <c:formatCode>General</c:formatCod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202</c:v>
                </c:pt>
                <c:pt idx="7">
                  <c:v>202</c:v>
                </c:pt>
                <c:pt idx="8">
                  <c:v>202</c:v>
                </c:pt>
                <c:pt idx="9">
                  <c:v>202</c:v>
                </c:pt>
                <c:pt idx="10">
                  <c:v>202</c:v>
                </c:pt>
                <c:pt idx="11">
                  <c:v>202</c:v>
                </c:pt>
              </c:numCache>
            </c:numRef>
          </c:val>
        </c:ser>
        <c:axId val="144286848"/>
        <c:axId val="144288768"/>
      </c:barChart>
      <c:catAx>
        <c:axId val="144286848"/>
        <c:scaling>
          <c:orientation val="minMax"/>
        </c:scaling>
        <c:axPos val="b"/>
        <c:title>
          <c:tx>
            <c:rich>
              <a:bodyPr/>
              <a:lstStyle/>
              <a:p>
                <a:pPr algn="ctr" rtl="0">
                  <a:def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Months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288768"/>
        <c:crosses val="autoZero"/>
        <c:auto val="1"/>
        <c:lblAlgn val="ctr"/>
        <c:lblOffset val="100"/>
      </c:catAx>
      <c:valAx>
        <c:axId val="144288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Quantity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28684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IN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Product Monthly Sales Amount Report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'Annual Reports'!$C$169</c:f>
              <c:strCache>
                <c:ptCount val="1"/>
                <c:pt idx="0">
                  <c:v>c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'Annual Reports'!$D$168:$O$168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Reports'!$D$169:$O$169</c:f>
              <c:numCache>
                <c:formatCode>[$$-409]#,##0</c:formatCode>
                <c:ptCount val="12"/>
                <c:pt idx="0">
                  <c:v>10200</c:v>
                </c:pt>
                <c:pt idx="1">
                  <c:v>22440</c:v>
                </c:pt>
                <c:pt idx="2">
                  <c:v>24480</c:v>
                </c:pt>
                <c:pt idx="3">
                  <c:v>26520</c:v>
                </c:pt>
                <c:pt idx="4">
                  <c:v>28560</c:v>
                </c:pt>
                <c:pt idx="5">
                  <c:v>30600</c:v>
                </c:pt>
                <c:pt idx="6">
                  <c:v>32640</c:v>
                </c:pt>
                <c:pt idx="7">
                  <c:v>34680</c:v>
                </c:pt>
                <c:pt idx="8">
                  <c:v>36720</c:v>
                </c:pt>
                <c:pt idx="9">
                  <c:v>38760</c:v>
                </c:pt>
                <c:pt idx="10">
                  <c:v>40800</c:v>
                </c:pt>
                <c:pt idx="11">
                  <c:v>42840</c:v>
                </c:pt>
              </c:numCache>
            </c:numRef>
          </c:val>
        </c:ser>
        <c:axId val="144444416"/>
        <c:axId val="144450688"/>
      </c:barChart>
      <c:catAx>
        <c:axId val="14444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IN" sz="1800" b="1" i="0" baseline="0"/>
                  <a:t>Months</a:t>
                </a:r>
                <a:endParaRPr lang="en-IN"/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450688"/>
        <c:crosses val="autoZero"/>
        <c:auto val="1"/>
        <c:lblAlgn val="ctr"/>
        <c:lblOffset val="100"/>
      </c:catAx>
      <c:valAx>
        <c:axId val="144450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Amount</a:t>
                </a:r>
              </a:p>
            </c:rich>
          </c:tx>
          <c:layout/>
        </c:title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4444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US"/>
              <a:t>Region</a:t>
            </a:r>
            <a:r>
              <a:rPr lang="en-US" baseline="0"/>
              <a:t> wise Month wise Sales Chart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'Annual Reports'!$B$205</c:f>
              <c:strCache>
                <c:ptCount val="1"/>
                <c:pt idx="0">
                  <c:v>East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'Annual Reports'!$C$204:$N$204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Reports'!$C$205:$N$205</c:f>
              <c:numCache>
                <c:formatCode>[$$-475]#,##0</c:formatCode>
                <c:ptCount val="12"/>
                <c:pt idx="0">
                  <c:v>20200</c:v>
                </c:pt>
                <c:pt idx="1">
                  <c:v>22440</c:v>
                </c:pt>
                <c:pt idx="2">
                  <c:v>24480</c:v>
                </c:pt>
                <c:pt idx="3">
                  <c:v>26520</c:v>
                </c:pt>
                <c:pt idx="4">
                  <c:v>28560</c:v>
                </c:pt>
                <c:pt idx="5">
                  <c:v>30600</c:v>
                </c:pt>
                <c:pt idx="6">
                  <c:v>32640</c:v>
                </c:pt>
                <c:pt idx="7">
                  <c:v>34680</c:v>
                </c:pt>
                <c:pt idx="8">
                  <c:v>36720</c:v>
                </c:pt>
                <c:pt idx="9">
                  <c:v>38760</c:v>
                </c:pt>
                <c:pt idx="10">
                  <c:v>40800</c:v>
                </c:pt>
                <c:pt idx="11">
                  <c:v>42840</c:v>
                </c:pt>
              </c:numCache>
            </c:numRef>
          </c:val>
        </c:ser>
        <c:axId val="144479360"/>
        <c:axId val="144481280"/>
      </c:barChart>
      <c:catAx>
        <c:axId val="14447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 sz="1800"/>
                </a:pPr>
                <a:r>
                  <a:rPr lang="en-IN" sz="1800"/>
                  <a:t>Months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481280"/>
        <c:crosses val="autoZero"/>
        <c:auto val="1"/>
        <c:lblAlgn val="ctr"/>
        <c:lblOffset val="100"/>
      </c:catAx>
      <c:valAx>
        <c:axId val="144481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Amount</a:t>
                </a:r>
              </a:p>
            </c:rich>
          </c:tx>
          <c:layout/>
        </c:title>
        <c:numFmt formatCode="[$$-475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4793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IN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City-wise Annual Sales Chart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'Annual Reports'!$B$245</c:f>
              <c:strCache>
                <c:ptCount val="1"/>
                <c:pt idx="0">
                  <c:v>aa</c:v>
                </c:pt>
              </c:strCache>
            </c:strRef>
          </c:tx>
          <c:dLbls>
            <c:txPr>
              <a:bodyPr rot="540000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'Annual Reports'!$C$244:$N$244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'Annual Reports'!$C$245:$N$245</c:f>
              <c:numCache>
                <c:formatCode>[$$-409]#,##0</c:formatCode>
                <c:ptCount val="12"/>
                <c:pt idx="0">
                  <c:v>20200</c:v>
                </c:pt>
                <c:pt idx="1">
                  <c:v>22440</c:v>
                </c:pt>
                <c:pt idx="2">
                  <c:v>24480</c:v>
                </c:pt>
                <c:pt idx="3">
                  <c:v>26520</c:v>
                </c:pt>
                <c:pt idx="4">
                  <c:v>28560</c:v>
                </c:pt>
                <c:pt idx="5">
                  <c:v>30600</c:v>
                </c:pt>
                <c:pt idx="6">
                  <c:v>32640</c:v>
                </c:pt>
                <c:pt idx="7">
                  <c:v>34680</c:v>
                </c:pt>
                <c:pt idx="8">
                  <c:v>36720</c:v>
                </c:pt>
                <c:pt idx="9">
                  <c:v>38760</c:v>
                </c:pt>
                <c:pt idx="10">
                  <c:v>40800</c:v>
                </c:pt>
                <c:pt idx="11">
                  <c:v>42840</c:v>
                </c:pt>
              </c:numCache>
            </c:numRef>
          </c:val>
        </c:ser>
        <c:axId val="144518144"/>
        <c:axId val="144528512"/>
      </c:barChart>
      <c:catAx>
        <c:axId val="14451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 sz="1800"/>
                </a:pPr>
                <a:r>
                  <a:rPr lang="en-IN" sz="1800"/>
                  <a:t>Months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528512"/>
        <c:crosses val="autoZero"/>
        <c:auto val="1"/>
        <c:lblAlgn val="ctr"/>
        <c:lblOffset val="100"/>
      </c:catAx>
      <c:valAx>
        <c:axId val="1445285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 sz="1800"/>
                </a:pPr>
                <a:r>
                  <a:rPr lang="en-IN" sz="1800"/>
                  <a:t>Amount</a:t>
                </a:r>
              </a:p>
            </c:rich>
          </c:tx>
          <c:layout/>
        </c:title>
        <c:numFmt formatCode="[$$-409]#,##0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445181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 sz="1800"/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31751</xdr:rowOff>
    </xdr:from>
    <xdr:to>
      <xdr:col>9</xdr:col>
      <xdr:colOff>1079500</xdr:colOff>
      <xdr:row>18</xdr:row>
      <xdr:rowOff>219076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23813</xdr:colOff>
      <xdr:row>70</xdr:row>
      <xdr:rowOff>51480</xdr:rowOff>
    </xdr:from>
    <xdr:to>
      <xdr:col>13</xdr:col>
      <xdr:colOff>940594</xdr:colOff>
      <xdr:row>85</xdr:row>
      <xdr:rowOff>226218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</xdr:colOff>
      <xdr:row>48</xdr:row>
      <xdr:rowOff>32655</xdr:rowOff>
    </xdr:from>
    <xdr:to>
      <xdr:col>15</xdr:col>
      <xdr:colOff>1162049</xdr:colOff>
      <xdr:row>65</xdr:row>
      <xdr:rowOff>209550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40769</xdr:colOff>
      <xdr:row>121</xdr:row>
      <xdr:rowOff>35600</xdr:rowOff>
    </xdr:from>
    <xdr:to>
      <xdr:col>10</xdr:col>
      <xdr:colOff>916781</xdr:colOff>
      <xdr:row>140</xdr:row>
      <xdr:rowOff>226218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46038</xdr:colOff>
      <xdr:row>121</xdr:row>
      <xdr:rowOff>43657</xdr:rowOff>
    </xdr:from>
    <xdr:to>
      <xdr:col>24</xdr:col>
      <xdr:colOff>916781</xdr:colOff>
      <xdr:row>140</xdr:row>
      <xdr:rowOff>202406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59531</xdr:colOff>
      <xdr:row>145</xdr:row>
      <xdr:rowOff>47624</xdr:rowOff>
    </xdr:from>
    <xdr:to>
      <xdr:col>14</xdr:col>
      <xdr:colOff>928687</xdr:colOff>
      <xdr:row>164</xdr:row>
      <xdr:rowOff>202406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19845</xdr:colOff>
      <xdr:row>169</xdr:row>
      <xdr:rowOff>39688</xdr:rowOff>
    </xdr:from>
    <xdr:to>
      <xdr:col>14</xdr:col>
      <xdr:colOff>940593</xdr:colOff>
      <xdr:row>192</xdr:row>
      <xdr:rowOff>226219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11906</xdr:colOff>
      <xdr:row>205</xdr:row>
      <xdr:rowOff>46491</xdr:rowOff>
    </xdr:from>
    <xdr:to>
      <xdr:col>13</xdr:col>
      <xdr:colOff>916781</xdr:colOff>
      <xdr:row>217</xdr:row>
      <xdr:rowOff>202406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38551</xdr:colOff>
      <xdr:row>245</xdr:row>
      <xdr:rowOff>39688</xdr:rowOff>
    </xdr:from>
    <xdr:to>
      <xdr:col>13</xdr:col>
      <xdr:colOff>928686</xdr:colOff>
      <xdr:row>257</xdr:row>
      <xdr:rowOff>202407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1083469</xdr:colOff>
      <xdr:row>2</xdr:row>
      <xdr:rowOff>436215</xdr:rowOff>
    </xdr:to>
    <xdr:pic>
      <xdr:nvPicPr>
        <xdr:cNvPr id="14" name="Picture 13" descr="Logo International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334500" y="250031"/>
          <a:ext cx="1083469" cy="107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J37" sqref="J37:O42"/>
    </sheetView>
  </sheetViews>
  <sheetFormatPr defaultColWidth="8.7109375" defaultRowHeight="18.75"/>
  <cols>
    <col min="1" max="1" width="3.140625" style="2" customWidth="1"/>
    <col min="2" max="2" width="9.85546875" style="2" customWidth="1"/>
    <col min="3" max="3" width="13.5703125" style="2" bestFit="1" customWidth="1"/>
    <col min="4" max="4" width="18.42578125" style="2" bestFit="1" customWidth="1"/>
    <col min="5" max="5" width="8.42578125" style="2" bestFit="1" customWidth="1"/>
    <col min="6" max="6" width="14.42578125" style="2" bestFit="1" customWidth="1"/>
    <col min="7" max="7" width="3.28515625" style="2" customWidth="1"/>
    <col min="8" max="9" width="22.7109375" style="2" bestFit="1" customWidth="1"/>
    <col min="10" max="10" width="19" style="2" bestFit="1" customWidth="1"/>
    <col min="11" max="11" width="8.7109375" style="2"/>
    <col min="12" max="12" width="13.42578125" style="2" bestFit="1" customWidth="1"/>
    <col min="13" max="13" width="9" style="2" customWidth="1"/>
    <col min="14" max="15" width="12" style="2" bestFit="1" customWidth="1"/>
    <col min="16" max="16" width="3.140625" style="2" customWidth="1"/>
    <col min="17" max="16384" width="8.7109375" style="2"/>
  </cols>
  <sheetData>
    <row r="1" spans="1:16" ht="19.5" thickBot="1">
      <c r="A1" s="1"/>
      <c r="B1" s="1"/>
      <c r="C1" s="1"/>
      <c r="D1" s="1"/>
      <c r="E1" s="1"/>
      <c r="F1" s="1"/>
      <c r="G1" s="1"/>
      <c r="H1" s="13"/>
      <c r="I1" s="13"/>
      <c r="J1" s="13"/>
      <c r="K1" s="13"/>
      <c r="L1" s="13"/>
      <c r="M1" s="13"/>
      <c r="N1" s="13"/>
      <c r="O1" s="13"/>
      <c r="P1" s="13"/>
    </row>
    <row r="2" spans="1:16" ht="18.75" customHeight="1" thickBot="1">
      <c r="A2" s="1"/>
      <c r="B2" s="22" t="s">
        <v>68</v>
      </c>
      <c r="C2" s="22"/>
      <c r="D2" s="22"/>
      <c r="E2" s="22"/>
      <c r="F2" s="22"/>
      <c r="G2" s="1"/>
      <c r="H2" s="27" t="s">
        <v>67</v>
      </c>
      <c r="I2" s="27"/>
      <c r="J2" s="27" t="s">
        <v>111</v>
      </c>
      <c r="K2" s="27"/>
      <c r="L2" s="27"/>
      <c r="M2" s="13"/>
      <c r="N2" s="13"/>
      <c r="O2" s="13"/>
      <c r="P2" s="13"/>
    </row>
    <row r="3" spans="1:16" ht="26.25" thickBot="1">
      <c r="A3" s="1"/>
      <c r="B3" s="23" t="s">
        <v>0</v>
      </c>
      <c r="C3" s="23"/>
      <c r="D3" s="23"/>
      <c r="E3" s="23"/>
      <c r="F3" s="23"/>
      <c r="G3" s="1"/>
      <c r="H3" s="24" t="s">
        <v>2</v>
      </c>
      <c r="I3" s="24" t="s">
        <v>56</v>
      </c>
      <c r="J3" s="24" t="s">
        <v>2</v>
      </c>
      <c r="K3" s="24" t="s">
        <v>57</v>
      </c>
      <c r="L3" s="24" t="s">
        <v>66</v>
      </c>
      <c r="M3" s="13"/>
      <c r="N3" s="13"/>
      <c r="O3" s="13"/>
      <c r="P3" s="13"/>
    </row>
    <row r="4" spans="1:16" ht="26.25" thickBot="1">
      <c r="A4" s="1"/>
      <c r="B4" s="22" t="s">
        <v>1</v>
      </c>
      <c r="C4" s="22"/>
      <c r="D4" s="22"/>
      <c r="E4" s="22"/>
      <c r="F4" s="22"/>
      <c r="G4" s="1"/>
      <c r="H4" s="25">
        <v>1</v>
      </c>
      <c r="I4" s="28" t="s">
        <v>79</v>
      </c>
      <c r="J4" s="25">
        <v>1</v>
      </c>
      <c r="K4" s="26" t="s">
        <v>36</v>
      </c>
      <c r="L4" s="26" t="s">
        <v>79</v>
      </c>
      <c r="M4" s="13"/>
      <c r="N4" s="13"/>
      <c r="O4" s="13"/>
      <c r="P4" s="13"/>
    </row>
    <row r="5" spans="1:16" ht="19.5" thickBot="1">
      <c r="A5" s="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1"/>
      <c r="H5" s="25">
        <v>2</v>
      </c>
      <c r="I5" s="28" t="s">
        <v>80</v>
      </c>
      <c r="J5" s="25">
        <v>2</v>
      </c>
      <c r="K5" s="26" t="s">
        <v>37</v>
      </c>
      <c r="L5" s="26" t="s">
        <v>80</v>
      </c>
      <c r="M5" s="13"/>
      <c r="N5" s="13"/>
      <c r="O5" s="13"/>
      <c r="P5" s="13"/>
    </row>
    <row r="6" spans="1:16" ht="19.5" thickBot="1">
      <c r="A6" s="4"/>
      <c r="B6" s="25">
        <f>IF(C6="", "", 1)</f>
        <v>1</v>
      </c>
      <c r="C6" s="26">
        <v>1</v>
      </c>
      <c r="D6" s="26" t="s">
        <v>7</v>
      </c>
      <c r="E6" s="26" t="s">
        <v>8</v>
      </c>
      <c r="F6" s="26">
        <v>100</v>
      </c>
      <c r="G6" s="1"/>
      <c r="H6" s="25">
        <v>3</v>
      </c>
      <c r="I6" s="28" t="s">
        <v>81</v>
      </c>
      <c r="J6" s="25">
        <v>3</v>
      </c>
      <c r="K6" s="26" t="s">
        <v>38</v>
      </c>
      <c r="L6" s="26" t="s">
        <v>81</v>
      </c>
      <c r="M6" s="13"/>
      <c r="N6" s="13"/>
      <c r="O6" s="13"/>
      <c r="P6" s="13"/>
    </row>
    <row r="7" spans="1:16" ht="19.5" thickBot="1">
      <c r="A7" s="4"/>
      <c r="B7" s="25">
        <f>IF(C7="", "", B6+1)</f>
        <v>2</v>
      </c>
      <c r="C7" s="26">
        <v>2</v>
      </c>
      <c r="D7" s="26" t="s">
        <v>9</v>
      </c>
      <c r="E7" s="26" t="s">
        <v>10</v>
      </c>
      <c r="F7" s="26">
        <f>F6+1</f>
        <v>101</v>
      </c>
      <c r="G7" s="1"/>
      <c r="H7" s="25">
        <v>4</v>
      </c>
      <c r="I7" s="28" t="s">
        <v>82</v>
      </c>
      <c r="J7" s="25">
        <v>4</v>
      </c>
      <c r="K7" s="26" t="s">
        <v>39</v>
      </c>
      <c r="L7" s="26" t="s">
        <v>82</v>
      </c>
      <c r="M7" s="13"/>
      <c r="N7" s="13"/>
      <c r="O7" s="13"/>
      <c r="P7" s="13"/>
    </row>
    <row r="8" spans="1:16" ht="19.5" thickBot="1">
      <c r="A8" s="1"/>
      <c r="B8" s="25">
        <f t="shared" ref="B8:B35" si="0">IF(C8="", "", B7+1)</f>
        <v>3</v>
      </c>
      <c r="C8" s="26">
        <v>3</v>
      </c>
      <c r="D8" s="26" t="s">
        <v>11</v>
      </c>
      <c r="E8" s="26" t="s">
        <v>12</v>
      </c>
      <c r="F8" s="26">
        <f t="shared" ref="F8:F35" si="1">F7+1</f>
        <v>102</v>
      </c>
      <c r="G8" s="1"/>
      <c r="H8" s="25">
        <v>5</v>
      </c>
      <c r="I8" s="28"/>
      <c r="J8" s="25">
        <v>5</v>
      </c>
      <c r="K8" s="26" t="s">
        <v>40</v>
      </c>
      <c r="L8" s="26" t="s">
        <v>79</v>
      </c>
      <c r="M8" s="13"/>
      <c r="N8" s="13"/>
      <c r="O8" s="13"/>
      <c r="P8" s="13"/>
    </row>
    <row r="9" spans="1:16" ht="19.5" thickBot="1">
      <c r="A9" s="4"/>
      <c r="B9" s="25">
        <f t="shared" si="0"/>
        <v>4</v>
      </c>
      <c r="C9" s="26">
        <v>4</v>
      </c>
      <c r="D9" s="26" t="s">
        <v>13</v>
      </c>
      <c r="E9" s="26" t="s">
        <v>8</v>
      </c>
      <c r="F9" s="26">
        <f t="shared" si="1"/>
        <v>103</v>
      </c>
      <c r="G9" s="1"/>
      <c r="H9" s="29"/>
      <c r="I9" s="14"/>
      <c r="J9" s="25">
        <v>6</v>
      </c>
      <c r="K9" s="26" t="s">
        <v>41</v>
      </c>
      <c r="L9" s="26" t="s">
        <v>80</v>
      </c>
      <c r="M9" s="13"/>
      <c r="N9" s="13"/>
      <c r="O9" s="13"/>
      <c r="P9" s="13"/>
    </row>
    <row r="10" spans="1:16" ht="19.5" thickBot="1">
      <c r="A10" s="1"/>
      <c r="B10" s="25">
        <f t="shared" si="0"/>
        <v>5</v>
      </c>
      <c r="C10" s="26">
        <v>5</v>
      </c>
      <c r="D10" s="26" t="s">
        <v>14</v>
      </c>
      <c r="E10" s="26" t="s">
        <v>8</v>
      </c>
      <c r="F10" s="26">
        <f t="shared" si="1"/>
        <v>104</v>
      </c>
      <c r="G10" s="1"/>
      <c r="H10" s="29"/>
      <c r="I10" s="14"/>
      <c r="J10" s="25">
        <v>7</v>
      </c>
      <c r="K10" s="26" t="s">
        <v>42</v>
      </c>
      <c r="L10" s="26" t="s">
        <v>81</v>
      </c>
      <c r="M10" s="13"/>
      <c r="N10" s="13"/>
      <c r="O10" s="13"/>
      <c r="P10" s="13"/>
    </row>
    <row r="11" spans="1:16" ht="19.5" thickBot="1">
      <c r="A11" s="1"/>
      <c r="B11" s="25">
        <f t="shared" si="0"/>
        <v>6</v>
      </c>
      <c r="C11" s="26">
        <v>6</v>
      </c>
      <c r="D11" s="26" t="s">
        <v>15</v>
      </c>
      <c r="E11" s="26" t="s">
        <v>8</v>
      </c>
      <c r="F11" s="26">
        <f t="shared" si="1"/>
        <v>105</v>
      </c>
      <c r="G11" s="1"/>
      <c r="H11" s="29"/>
      <c r="I11" s="14"/>
      <c r="J11" s="25">
        <v>8</v>
      </c>
      <c r="K11" s="26" t="s">
        <v>43</v>
      </c>
      <c r="L11" s="26" t="s">
        <v>82</v>
      </c>
      <c r="M11" s="13"/>
      <c r="N11" s="13"/>
      <c r="O11" s="13"/>
      <c r="P11" s="13"/>
    </row>
    <row r="12" spans="1:16" ht="19.5" thickBot="1">
      <c r="A12" s="1"/>
      <c r="B12" s="25">
        <f t="shared" si="0"/>
        <v>7</v>
      </c>
      <c r="C12" s="26">
        <v>7</v>
      </c>
      <c r="D12" s="26" t="s">
        <v>16</v>
      </c>
      <c r="E12" s="26" t="s">
        <v>8</v>
      </c>
      <c r="F12" s="26">
        <f t="shared" si="1"/>
        <v>106</v>
      </c>
      <c r="G12" s="1"/>
      <c r="H12" s="29"/>
      <c r="I12" s="14"/>
      <c r="J12" s="25">
        <v>9</v>
      </c>
      <c r="K12" s="26" t="s">
        <v>44</v>
      </c>
      <c r="L12" s="26" t="s">
        <v>79</v>
      </c>
      <c r="M12" s="13"/>
      <c r="N12" s="13"/>
      <c r="O12" s="13"/>
      <c r="P12" s="13"/>
    </row>
    <row r="13" spans="1:16" ht="19.5" thickBot="1">
      <c r="A13" s="1"/>
      <c r="B13" s="25">
        <f t="shared" si="0"/>
        <v>8</v>
      </c>
      <c r="C13" s="26">
        <v>8</v>
      </c>
      <c r="D13" s="26" t="s">
        <v>17</v>
      </c>
      <c r="E13" s="26" t="s">
        <v>8</v>
      </c>
      <c r="F13" s="26">
        <f t="shared" si="1"/>
        <v>107</v>
      </c>
      <c r="G13" s="1"/>
      <c r="H13" s="29"/>
      <c r="I13" s="14"/>
      <c r="J13" s="25">
        <v>10</v>
      </c>
      <c r="K13" s="26" t="s">
        <v>45</v>
      </c>
      <c r="L13" s="26" t="s">
        <v>82</v>
      </c>
      <c r="M13" s="13"/>
      <c r="N13" s="13"/>
      <c r="O13" s="13"/>
      <c r="P13" s="13"/>
    </row>
    <row r="14" spans="1:16" ht="19.5" thickBot="1">
      <c r="A14" s="1"/>
      <c r="B14" s="25">
        <f t="shared" si="0"/>
        <v>9</v>
      </c>
      <c r="C14" s="26">
        <v>9</v>
      </c>
      <c r="D14" s="26" t="s">
        <v>18</v>
      </c>
      <c r="E14" s="26" t="s">
        <v>8</v>
      </c>
      <c r="F14" s="26">
        <f t="shared" si="1"/>
        <v>108</v>
      </c>
      <c r="G14" s="1"/>
      <c r="H14" s="29"/>
      <c r="I14" s="14"/>
      <c r="J14" s="25">
        <v>11</v>
      </c>
      <c r="K14" s="26" t="s">
        <v>46</v>
      </c>
      <c r="L14" s="26" t="s">
        <v>79</v>
      </c>
      <c r="M14" s="13"/>
      <c r="N14" s="13"/>
      <c r="O14" s="13"/>
      <c r="P14" s="13"/>
    </row>
    <row r="15" spans="1:16" ht="19.5" thickBot="1">
      <c r="A15" s="1"/>
      <c r="B15" s="25">
        <f t="shared" si="0"/>
        <v>10</v>
      </c>
      <c r="C15" s="26">
        <v>10</v>
      </c>
      <c r="D15" s="26" t="s">
        <v>19</v>
      </c>
      <c r="E15" s="26" t="s">
        <v>8</v>
      </c>
      <c r="F15" s="26">
        <f t="shared" si="1"/>
        <v>109</v>
      </c>
      <c r="G15" s="1"/>
      <c r="H15" s="29"/>
      <c r="I15" s="14"/>
      <c r="J15" s="25">
        <v>12</v>
      </c>
      <c r="K15" s="26" t="s">
        <v>47</v>
      </c>
      <c r="L15" s="26" t="s">
        <v>80</v>
      </c>
      <c r="M15" s="13"/>
      <c r="N15" s="13"/>
      <c r="O15" s="13"/>
      <c r="P15" s="13"/>
    </row>
    <row r="16" spans="1:16" ht="19.5" thickBot="1">
      <c r="A16" s="1"/>
      <c r="B16" s="25">
        <f t="shared" si="0"/>
        <v>11</v>
      </c>
      <c r="C16" s="26">
        <v>11</v>
      </c>
      <c r="D16" s="26" t="s">
        <v>20</v>
      </c>
      <c r="E16" s="26" t="s">
        <v>8</v>
      </c>
      <c r="F16" s="26">
        <f t="shared" si="1"/>
        <v>110</v>
      </c>
      <c r="G16" s="1"/>
      <c r="H16" s="29"/>
      <c r="I16" s="14"/>
      <c r="J16" s="25">
        <v>13</v>
      </c>
      <c r="K16" s="26" t="s">
        <v>48</v>
      </c>
      <c r="L16" s="26" t="s">
        <v>81</v>
      </c>
      <c r="M16" s="13"/>
      <c r="N16" s="13"/>
      <c r="O16" s="13"/>
      <c r="P16" s="13"/>
    </row>
    <row r="17" spans="1:16" ht="19.5" thickBot="1">
      <c r="A17" s="1"/>
      <c r="B17" s="25">
        <f t="shared" si="0"/>
        <v>12</v>
      </c>
      <c r="C17" s="26">
        <v>12</v>
      </c>
      <c r="D17" s="26" t="s">
        <v>21</v>
      </c>
      <c r="E17" s="26" t="s">
        <v>8</v>
      </c>
      <c r="F17" s="26">
        <f t="shared" si="1"/>
        <v>111</v>
      </c>
      <c r="G17" s="1"/>
      <c r="H17" s="29"/>
      <c r="I17" s="14"/>
      <c r="J17" s="25">
        <v>14</v>
      </c>
      <c r="K17" s="26" t="s">
        <v>49</v>
      </c>
      <c r="L17" s="26" t="s">
        <v>82</v>
      </c>
      <c r="M17" s="13"/>
      <c r="N17" s="13"/>
      <c r="O17" s="13"/>
      <c r="P17" s="13"/>
    </row>
    <row r="18" spans="1:16" ht="19.5" thickBot="1">
      <c r="A18" s="1"/>
      <c r="B18" s="25">
        <f t="shared" si="0"/>
        <v>13</v>
      </c>
      <c r="C18" s="26">
        <v>13</v>
      </c>
      <c r="D18" s="26" t="s">
        <v>22</v>
      </c>
      <c r="E18" s="26" t="s">
        <v>8</v>
      </c>
      <c r="F18" s="26">
        <f t="shared" si="1"/>
        <v>112</v>
      </c>
      <c r="G18" s="1"/>
      <c r="H18" s="29"/>
      <c r="I18" s="14"/>
      <c r="J18" s="25">
        <v>15</v>
      </c>
      <c r="K18" s="26" t="s">
        <v>50</v>
      </c>
      <c r="L18" s="26" t="s">
        <v>79</v>
      </c>
      <c r="M18" s="13"/>
      <c r="N18" s="13"/>
      <c r="O18" s="13"/>
      <c r="P18" s="13"/>
    </row>
    <row r="19" spans="1:16" ht="19.5" thickBot="1">
      <c r="A19" s="1"/>
      <c r="B19" s="25">
        <f t="shared" si="0"/>
        <v>14</v>
      </c>
      <c r="C19" s="26">
        <v>14</v>
      </c>
      <c r="D19" s="26" t="s">
        <v>23</v>
      </c>
      <c r="E19" s="26" t="s">
        <v>8</v>
      </c>
      <c r="F19" s="26">
        <f t="shared" si="1"/>
        <v>113</v>
      </c>
      <c r="G19" s="1"/>
      <c r="H19" s="29"/>
      <c r="I19" s="14"/>
      <c r="J19" s="25">
        <v>16</v>
      </c>
      <c r="K19" s="26" t="s">
        <v>51</v>
      </c>
      <c r="L19" s="26" t="s">
        <v>80</v>
      </c>
      <c r="M19" s="13"/>
      <c r="N19" s="13"/>
      <c r="O19" s="13"/>
      <c r="P19" s="13"/>
    </row>
    <row r="20" spans="1:16" ht="19.5" thickBot="1">
      <c r="A20" s="1"/>
      <c r="B20" s="25">
        <f t="shared" si="0"/>
        <v>15</v>
      </c>
      <c r="C20" s="26">
        <v>15</v>
      </c>
      <c r="D20" s="26" t="s">
        <v>24</v>
      </c>
      <c r="E20" s="26" t="s">
        <v>8</v>
      </c>
      <c r="F20" s="26">
        <f t="shared" si="1"/>
        <v>114</v>
      </c>
      <c r="G20" s="1"/>
      <c r="H20" s="29"/>
      <c r="I20" s="14"/>
      <c r="J20" s="25">
        <v>17</v>
      </c>
      <c r="K20" s="26" t="s">
        <v>52</v>
      </c>
      <c r="L20" s="26" t="s">
        <v>81</v>
      </c>
      <c r="M20" s="13"/>
      <c r="N20" s="13"/>
      <c r="O20" s="13"/>
      <c r="P20" s="13"/>
    </row>
    <row r="21" spans="1:16" ht="19.5" thickBot="1">
      <c r="A21" s="1"/>
      <c r="B21" s="25">
        <f t="shared" si="0"/>
        <v>16</v>
      </c>
      <c r="C21" s="26">
        <v>16</v>
      </c>
      <c r="D21" s="26" t="s">
        <v>25</v>
      </c>
      <c r="E21" s="26" t="s">
        <v>8</v>
      </c>
      <c r="F21" s="26">
        <f t="shared" si="1"/>
        <v>115</v>
      </c>
      <c r="G21" s="1"/>
      <c r="H21" s="29"/>
      <c r="I21" s="14"/>
      <c r="J21" s="25">
        <v>18</v>
      </c>
      <c r="K21" s="26" t="s">
        <v>53</v>
      </c>
      <c r="L21" s="26" t="s">
        <v>82</v>
      </c>
      <c r="M21" s="13"/>
      <c r="N21" s="13"/>
      <c r="O21" s="13"/>
      <c r="P21" s="13"/>
    </row>
    <row r="22" spans="1:16" ht="19.5" thickBot="1">
      <c r="A22" s="1"/>
      <c r="B22" s="25">
        <f t="shared" si="0"/>
        <v>17</v>
      </c>
      <c r="C22" s="26">
        <v>17</v>
      </c>
      <c r="D22" s="26" t="s">
        <v>26</v>
      </c>
      <c r="E22" s="26" t="s">
        <v>8</v>
      </c>
      <c r="F22" s="26">
        <f t="shared" si="1"/>
        <v>116</v>
      </c>
      <c r="G22" s="1"/>
      <c r="H22" s="29"/>
      <c r="I22" s="14"/>
      <c r="J22" s="25">
        <v>19</v>
      </c>
      <c r="K22" s="26" t="s">
        <v>54</v>
      </c>
      <c r="L22" s="26" t="s">
        <v>79</v>
      </c>
      <c r="M22" s="13"/>
      <c r="N22" s="13"/>
      <c r="O22" s="13"/>
      <c r="P22" s="13"/>
    </row>
    <row r="23" spans="1:16" ht="19.5" thickBot="1">
      <c r="A23" s="1"/>
      <c r="B23" s="25">
        <f t="shared" si="0"/>
        <v>18</v>
      </c>
      <c r="C23" s="26">
        <v>18</v>
      </c>
      <c r="D23" s="26" t="s">
        <v>27</v>
      </c>
      <c r="E23" s="26" t="s">
        <v>8</v>
      </c>
      <c r="F23" s="26">
        <f t="shared" si="1"/>
        <v>117</v>
      </c>
      <c r="G23" s="1"/>
      <c r="H23" s="30"/>
      <c r="I23" s="31"/>
      <c r="J23" s="25">
        <v>20</v>
      </c>
      <c r="K23" s="26" t="s">
        <v>55</v>
      </c>
      <c r="L23" s="26" t="s">
        <v>82</v>
      </c>
      <c r="M23" s="13"/>
      <c r="N23" s="13"/>
      <c r="O23" s="13"/>
      <c r="P23" s="13"/>
    </row>
    <row r="24" spans="1:16" ht="19.5" thickBot="1">
      <c r="A24" s="1"/>
      <c r="B24" s="25">
        <f t="shared" si="0"/>
        <v>19</v>
      </c>
      <c r="C24" s="26">
        <v>19</v>
      </c>
      <c r="D24" s="26" t="s">
        <v>28</v>
      </c>
      <c r="E24" s="26" t="s">
        <v>8</v>
      </c>
      <c r="F24" s="26">
        <f t="shared" si="1"/>
        <v>118</v>
      </c>
      <c r="G24" s="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9.5" thickBot="1">
      <c r="A25" s="1"/>
      <c r="B25" s="25">
        <f t="shared" si="0"/>
        <v>20</v>
      </c>
      <c r="C25" s="26">
        <v>20</v>
      </c>
      <c r="D25" s="26" t="s">
        <v>29</v>
      </c>
      <c r="E25" s="26" t="s">
        <v>8</v>
      </c>
      <c r="F25" s="26">
        <f t="shared" si="1"/>
        <v>119</v>
      </c>
      <c r="G25" s="1"/>
      <c r="H25" s="36"/>
      <c r="I25" s="36"/>
      <c r="J25" s="36"/>
      <c r="K25" s="36"/>
      <c r="L25" s="36"/>
      <c r="M25" s="13"/>
      <c r="N25" s="13"/>
      <c r="O25" s="13"/>
      <c r="P25" s="13"/>
    </row>
    <row r="26" spans="1:16" ht="19.5" thickBot="1">
      <c r="A26" s="1"/>
      <c r="B26" s="25">
        <f t="shared" si="0"/>
        <v>21</v>
      </c>
      <c r="C26" s="26">
        <v>21</v>
      </c>
      <c r="D26" s="26" t="s">
        <v>30</v>
      </c>
      <c r="E26" s="26" t="s">
        <v>8</v>
      </c>
      <c r="F26" s="26">
        <f t="shared" si="1"/>
        <v>120</v>
      </c>
      <c r="G26" s="1"/>
      <c r="H26" s="36"/>
      <c r="I26" s="36"/>
      <c r="J26" s="36"/>
      <c r="K26" s="36"/>
      <c r="L26" s="36"/>
      <c r="M26" s="13"/>
      <c r="N26" s="13"/>
      <c r="O26" s="13"/>
      <c r="P26" s="13"/>
    </row>
    <row r="27" spans="1:16" ht="19.5" thickBot="1">
      <c r="A27" s="1"/>
      <c r="B27" s="25">
        <f t="shared" si="0"/>
        <v>22</v>
      </c>
      <c r="C27" s="26">
        <v>22</v>
      </c>
      <c r="D27" s="26" t="s">
        <v>31</v>
      </c>
      <c r="E27" s="26" t="s">
        <v>8</v>
      </c>
      <c r="F27" s="26">
        <f t="shared" si="1"/>
        <v>121</v>
      </c>
      <c r="G27" s="1"/>
      <c r="H27" s="36"/>
      <c r="I27" s="36"/>
      <c r="J27" s="36"/>
      <c r="K27" s="36"/>
      <c r="L27" s="36"/>
      <c r="M27" s="13"/>
      <c r="N27" s="13"/>
      <c r="O27" s="13"/>
      <c r="P27" s="13"/>
    </row>
    <row r="28" spans="1:16" ht="19.5" thickBot="1">
      <c r="A28" s="1"/>
      <c r="B28" s="25">
        <f t="shared" si="0"/>
        <v>23</v>
      </c>
      <c r="C28" s="26">
        <v>23</v>
      </c>
      <c r="D28" s="26" t="s">
        <v>32</v>
      </c>
      <c r="E28" s="26" t="s">
        <v>8</v>
      </c>
      <c r="F28" s="26">
        <f t="shared" si="1"/>
        <v>122</v>
      </c>
      <c r="G28" s="1"/>
      <c r="H28" s="36"/>
      <c r="I28" s="36"/>
      <c r="J28" s="36"/>
      <c r="K28" s="36"/>
      <c r="L28" s="36"/>
      <c r="M28" s="13"/>
      <c r="N28" s="13"/>
      <c r="O28" s="13"/>
      <c r="P28" s="13"/>
    </row>
    <row r="29" spans="1:16" ht="19.5" thickBot="1">
      <c r="A29" s="1"/>
      <c r="B29" s="25">
        <f t="shared" si="0"/>
        <v>24</v>
      </c>
      <c r="C29" s="26">
        <v>24</v>
      </c>
      <c r="D29" s="26" t="s">
        <v>33</v>
      </c>
      <c r="E29" s="26" t="s">
        <v>8</v>
      </c>
      <c r="F29" s="26">
        <f t="shared" si="1"/>
        <v>123</v>
      </c>
      <c r="G29" s="1"/>
      <c r="H29" s="36"/>
      <c r="I29" s="36"/>
      <c r="J29" s="36"/>
      <c r="K29" s="36"/>
      <c r="L29" s="36"/>
      <c r="M29" s="13"/>
      <c r="N29" s="13"/>
      <c r="O29" s="13"/>
      <c r="P29" s="13"/>
    </row>
    <row r="30" spans="1:16" ht="19.5" thickBot="1">
      <c r="A30" s="1"/>
      <c r="B30" s="25">
        <f t="shared" si="0"/>
        <v>25</v>
      </c>
      <c r="C30" s="26">
        <v>25</v>
      </c>
      <c r="D30" s="26" t="s">
        <v>34</v>
      </c>
      <c r="E30" s="26" t="s">
        <v>8</v>
      </c>
      <c r="F30" s="26">
        <f t="shared" si="1"/>
        <v>124</v>
      </c>
      <c r="G30" s="1"/>
      <c r="H30" s="36"/>
      <c r="I30" s="36"/>
      <c r="J30" s="36"/>
      <c r="K30" s="36"/>
      <c r="L30" s="36"/>
      <c r="M30" s="13"/>
      <c r="N30" s="13"/>
      <c r="O30" s="13"/>
      <c r="P30" s="13"/>
    </row>
    <row r="31" spans="1:16" ht="19.5" thickBot="1">
      <c r="A31" s="1"/>
      <c r="B31" s="25">
        <f t="shared" si="0"/>
        <v>26</v>
      </c>
      <c r="C31" s="26">
        <v>26</v>
      </c>
      <c r="D31" s="26" t="s">
        <v>35</v>
      </c>
      <c r="E31" s="26" t="s">
        <v>8</v>
      </c>
      <c r="F31" s="26">
        <f t="shared" si="1"/>
        <v>125</v>
      </c>
      <c r="G31" s="1"/>
      <c r="H31" s="36"/>
      <c r="I31" s="36"/>
      <c r="J31" s="36"/>
      <c r="K31" s="36"/>
      <c r="L31" s="36"/>
      <c r="M31" s="13"/>
      <c r="N31" s="13"/>
      <c r="O31" s="13"/>
      <c r="P31" s="13"/>
    </row>
    <row r="32" spans="1:16" ht="19.5" thickBot="1">
      <c r="A32" s="1"/>
      <c r="B32" s="25">
        <f t="shared" si="0"/>
        <v>27</v>
      </c>
      <c r="C32" s="26">
        <v>27</v>
      </c>
      <c r="D32" s="26" t="s">
        <v>36</v>
      </c>
      <c r="E32" s="26" t="s">
        <v>8</v>
      </c>
      <c r="F32" s="26">
        <f t="shared" si="1"/>
        <v>126</v>
      </c>
      <c r="G32" s="1"/>
      <c r="H32" s="36"/>
      <c r="I32" s="36"/>
      <c r="J32" s="36"/>
      <c r="K32" s="36"/>
      <c r="L32" s="36"/>
      <c r="M32" s="13"/>
      <c r="N32" s="13"/>
      <c r="O32" s="13"/>
      <c r="P32" s="13"/>
    </row>
    <row r="33" spans="1:16" ht="19.5" thickBot="1">
      <c r="A33" s="1"/>
      <c r="B33" s="25">
        <f t="shared" si="0"/>
        <v>28</v>
      </c>
      <c r="C33" s="26">
        <v>28</v>
      </c>
      <c r="D33" s="26" t="s">
        <v>37</v>
      </c>
      <c r="E33" s="26" t="s">
        <v>8</v>
      </c>
      <c r="F33" s="26">
        <f t="shared" si="1"/>
        <v>127</v>
      </c>
      <c r="G33" s="1"/>
      <c r="H33" s="36"/>
      <c r="I33" s="36"/>
      <c r="J33" s="36"/>
      <c r="K33" s="36"/>
      <c r="L33" s="36"/>
      <c r="M33" s="13"/>
      <c r="N33" s="13"/>
      <c r="O33" s="13"/>
      <c r="P33" s="13"/>
    </row>
    <row r="34" spans="1:16" ht="19.5" thickBot="1">
      <c r="A34" s="1"/>
      <c r="B34" s="25">
        <f t="shared" si="0"/>
        <v>29</v>
      </c>
      <c r="C34" s="26">
        <v>29</v>
      </c>
      <c r="D34" s="26" t="s">
        <v>38</v>
      </c>
      <c r="E34" s="26" t="s">
        <v>8</v>
      </c>
      <c r="F34" s="26">
        <f t="shared" si="1"/>
        <v>128</v>
      </c>
      <c r="G34" s="1"/>
      <c r="H34" s="36"/>
      <c r="I34" s="36"/>
      <c r="J34" s="36"/>
      <c r="K34" s="36"/>
      <c r="L34" s="36"/>
      <c r="M34" s="13"/>
      <c r="N34" s="13"/>
      <c r="O34" s="13"/>
      <c r="P34" s="13"/>
    </row>
    <row r="35" spans="1:16" ht="19.5" thickBot="1">
      <c r="A35" s="1"/>
      <c r="B35" s="25">
        <f t="shared" si="0"/>
        <v>30</v>
      </c>
      <c r="C35" s="26">
        <v>30</v>
      </c>
      <c r="D35" s="26" t="s">
        <v>39</v>
      </c>
      <c r="E35" s="26" t="s">
        <v>8</v>
      </c>
      <c r="F35" s="26">
        <f t="shared" si="1"/>
        <v>129</v>
      </c>
      <c r="G35" s="1"/>
      <c r="H35" s="36"/>
      <c r="I35" s="36"/>
      <c r="J35" s="36"/>
      <c r="K35" s="36"/>
      <c r="L35" s="36"/>
      <c r="M35" s="13"/>
      <c r="N35" s="13"/>
      <c r="O35" s="13"/>
      <c r="P35" s="13"/>
    </row>
    <row r="36" spans="1:16" ht="19.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3.25" thickBot="1">
      <c r="A37" s="13"/>
      <c r="B37" s="125" t="s">
        <v>69</v>
      </c>
      <c r="C37" s="126"/>
      <c r="D37" s="126"/>
      <c r="E37" s="126"/>
      <c r="F37" s="126"/>
      <c r="G37" s="126"/>
      <c r="H37" s="126"/>
      <c r="I37" s="126"/>
      <c r="J37" s="127"/>
      <c r="K37" s="127"/>
      <c r="L37" s="127"/>
      <c r="M37" s="127"/>
      <c r="N37" s="127"/>
      <c r="O37" s="128"/>
      <c r="P37" s="13"/>
    </row>
    <row r="38" spans="1:16" ht="38.25" thickBot="1">
      <c r="A38" s="13"/>
      <c r="B38" s="24" t="s">
        <v>2</v>
      </c>
      <c r="C38" s="32" t="s">
        <v>58</v>
      </c>
      <c r="D38" s="24" t="s">
        <v>56</v>
      </c>
      <c r="E38" s="24" t="s">
        <v>57</v>
      </c>
      <c r="F38" s="27" t="s">
        <v>59</v>
      </c>
      <c r="G38" s="27"/>
      <c r="H38" s="24" t="s">
        <v>59</v>
      </c>
      <c r="I38" s="32" t="s">
        <v>60</v>
      </c>
      <c r="J38" s="24" t="s">
        <v>61</v>
      </c>
      <c r="K38" s="24" t="s">
        <v>62</v>
      </c>
      <c r="L38" s="24" t="s">
        <v>63</v>
      </c>
      <c r="M38" s="32" t="s">
        <v>119</v>
      </c>
      <c r="N38" s="32" t="s">
        <v>64</v>
      </c>
      <c r="O38" s="24" t="s">
        <v>65</v>
      </c>
      <c r="P38" s="13"/>
    </row>
    <row r="39" spans="1:16" ht="19.5" thickBot="1">
      <c r="A39" s="13"/>
      <c r="B39" s="24">
        <v>1</v>
      </c>
      <c r="C39" s="26" t="s">
        <v>83</v>
      </c>
      <c r="D39" s="26" t="s">
        <v>79</v>
      </c>
      <c r="E39" s="26" t="s">
        <v>36</v>
      </c>
      <c r="F39" s="33">
        <v>127537952</v>
      </c>
      <c r="G39" s="33"/>
      <c r="H39" s="26">
        <v>580238509</v>
      </c>
      <c r="I39" s="26" t="s">
        <v>87</v>
      </c>
      <c r="J39" s="34" t="s">
        <v>88</v>
      </c>
      <c r="K39" s="26">
        <v>30000</v>
      </c>
      <c r="L39" s="26">
        <v>3000</v>
      </c>
      <c r="M39" s="35">
        <v>0.01</v>
      </c>
      <c r="N39" s="26"/>
      <c r="O39" s="26"/>
      <c r="P39" s="13"/>
    </row>
    <row r="40" spans="1:16" ht="19.5" thickBot="1">
      <c r="A40" s="13"/>
      <c r="B40" s="24">
        <v>2</v>
      </c>
      <c r="C40" s="26" t="s">
        <v>84</v>
      </c>
      <c r="D40" s="26" t="s">
        <v>80</v>
      </c>
      <c r="E40" s="26" t="s">
        <v>37</v>
      </c>
      <c r="F40" s="33"/>
      <c r="G40" s="33"/>
      <c r="H40" s="26"/>
      <c r="I40" s="26"/>
      <c r="J40" s="26"/>
      <c r="K40" s="26"/>
      <c r="L40" s="26"/>
      <c r="M40" s="26"/>
      <c r="N40" s="26"/>
      <c r="O40" s="26"/>
      <c r="P40" s="13"/>
    </row>
    <row r="41" spans="1:16" ht="19.5" thickBot="1">
      <c r="A41" s="13"/>
      <c r="B41" s="24">
        <v>3</v>
      </c>
      <c r="C41" s="26" t="s">
        <v>86</v>
      </c>
      <c r="D41" s="26" t="s">
        <v>81</v>
      </c>
      <c r="E41" s="26" t="s">
        <v>38</v>
      </c>
      <c r="F41" s="33"/>
      <c r="G41" s="33"/>
      <c r="H41" s="26"/>
      <c r="I41" s="26"/>
      <c r="J41" s="26"/>
      <c r="K41" s="26"/>
      <c r="L41" s="26"/>
      <c r="M41" s="26"/>
      <c r="N41" s="26"/>
      <c r="O41" s="26"/>
      <c r="P41" s="13"/>
    </row>
    <row r="42" spans="1:16" ht="19.5" thickBot="1">
      <c r="A42" s="13"/>
      <c r="B42" s="24">
        <v>4</v>
      </c>
      <c r="C42" s="26" t="s">
        <v>85</v>
      </c>
      <c r="D42" s="26" t="s">
        <v>82</v>
      </c>
      <c r="E42" s="26" t="s">
        <v>39</v>
      </c>
      <c r="F42" s="33"/>
      <c r="G42" s="33"/>
      <c r="H42" s="26"/>
      <c r="I42" s="26"/>
      <c r="J42" s="26"/>
      <c r="K42" s="26"/>
      <c r="L42" s="26"/>
      <c r="M42" s="26"/>
      <c r="N42" s="26"/>
      <c r="O42" s="26"/>
      <c r="P42" s="13"/>
    </row>
    <row r="43" spans="1:16" ht="19.5" thickBot="1">
      <c r="A43" s="13"/>
      <c r="B43" s="24">
        <v>5</v>
      </c>
      <c r="C43" s="26"/>
      <c r="D43" s="26"/>
      <c r="E43" s="26"/>
      <c r="F43" s="33"/>
      <c r="G43" s="33"/>
      <c r="H43" s="26"/>
      <c r="I43" s="26"/>
      <c r="J43" s="26"/>
      <c r="K43" s="26"/>
      <c r="L43" s="26"/>
      <c r="M43" s="26"/>
      <c r="N43" s="26"/>
      <c r="O43" s="26"/>
      <c r="P43" s="13"/>
    </row>
    <row r="44" spans="1:16" ht="19.5" thickBot="1">
      <c r="A44" s="13"/>
      <c r="B44" s="24">
        <v>6</v>
      </c>
      <c r="C44" s="26"/>
      <c r="D44" s="26"/>
      <c r="E44" s="26"/>
      <c r="F44" s="33"/>
      <c r="G44" s="33"/>
      <c r="H44" s="26"/>
      <c r="I44" s="26"/>
      <c r="J44" s="26"/>
      <c r="K44" s="26"/>
      <c r="L44" s="26"/>
      <c r="M44" s="26"/>
      <c r="N44" s="26"/>
      <c r="O44" s="26"/>
      <c r="P44" s="13"/>
    </row>
    <row r="45" spans="1:16" ht="19.5" thickBot="1">
      <c r="A45" s="13"/>
      <c r="B45" s="24">
        <v>7</v>
      </c>
      <c r="C45" s="26"/>
      <c r="D45" s="26"/>
      <c r="E45" s="26"/>
      <c r="F45" s="33"/>
      <c r="G45" s="33"/>
      <c r="H45" s="26"/>
      <c r="I45" s="26"/>
      <c r="J45" s="26"/>
      <c r="K45" s="26"/>
      <c r="L45" s="26"/>
      <c r="M45" s="26"/>
      <c r="N45" s="26"/>
      <c r="O45" s="26"/>
      <c r="P45" s="13"/>
    </row>
    <row r="46" spans="1:16" ht="19.5" thickBot="1">
      <c r="A46" s="13"/>
      <c r="B46" s="24">
        <v>8</v>
      </c>
      <c r="C46" s="26"/>
      <c r="D46" s="26"/>
      <c r="E46" s="26"/>
      <c r="F46" s="33"/>
      <c r="G46" s="33"/>
      <c r="H46" s="26"/>
      <c r="I46" s="26"/>
      <c r="J46" s="26"/>
      <c r="K46" s="26"/>
      <c r="L46" s="26"/>
      <c r="M46" s="26"/>
      <c r="N46" s="26"/>
      <c r="O46" s="26"/>
      <c r="P46" s="13"/>
    </row>
    <row r="47" spans="1:16" ht="19.5" thickBot="1">
      <c r="A47" s="13"/>
      <c r="B47" s="24">
        <v>9</v>
      </c>
      <c r="C47" s="26"/>
      <c r="D47" s="26"/>
      <c r="E47" s="26"/>
      <c r="F47" s="33"/>
      <c r="G47" s="33"/>
      <c r="H47" s="26"/>
      <c r="I47" s="26"/>
      <c r="J47" s="26"/>
      <c r="K47" s="26"/>
      <c r="L47" s="26"/>
      <c r="M47" s="26"/>
      <c r="N47" s="26"/>
      <c r="O47" s="26"/>
      <c r="P47" s="13"/>
    </row>
    <row r="48" spans="1:16" ht="19.5" thickBot="1">
      <c r="A48" s="13"/>
      <c r="B48" s="24">
        <v>10</v>
      </c>
      <c r="C48" s="26"/>
      <c r="D48" s="26"/>
      <c r="E48" s="26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13"/>
    </row>
    <row r="49" spans="1:16" ht="19.5" thickBot="1">
      <c r="A49" s="13"/>
      <c r="B49" s="24">
        <v>11</v>
      </c>
      <c r="C49" s="26"/>
      <c r="D49" s="26"/>
      <c r="E49" s="26"/>
      <c r="F49" s="33"/>
      <c r="G49" s="33"/>
      <c r="H49" s="26"/>
      <c r="I49" s="26"/>
      <c r="J49" s="26"/>
      <c r="K49" s="26"/>
      <c r="L49" s="26"/>
      <c r="M49" s="26"/>
      <c r="N49" s="26"/>
      <c r="O49" s="26"/>
      <c r="P49" s="13"/>
    </row>
    <row r="50" spans="1:16" ht="19.5" thickBot="1">
      <c r="A50" s="13"/>
      <c r="B50" s="24">
        <v>12</v>
      </c>
      <c r="C50" s="26"/>
      <c r="D50" s="26"/>
      <c r="E50" s="26"/>
      <c r="F50" s="33"/>
      <c r="G50" s="33"/>
      <c r="H50" s="26"/>
      <c r="I50" s="26"/>
      <c r="J50" s="26"/>
      <c r="K50" s="26"/>
      <c r="L50" s="26"/>
      <c r="M50" s="26"/>
      <c r="N50" s="26"/>
      <c r="O50" s="26"/>
      <c r="P50" s="13"/>
    </row>
    <row r="51" spans="1:16" ht="19.5" thickBot="1">
      <c r="A51" s="13"/>
      <c r="B51" s="24">
        <v>13</v>
      </c>
      <c r="C51" s="26"/>
      <c r="D51" s="26"/>
      <c r="E51" s="26"/>
      <c r="F51" s="33"/>
      <c r="G51" s="33"/>
      <c r="H51" s="26"/>
      <c r="I51" s="26"/>
      <c r="J51" s="26"/>
      <c r="K51" s="26"/>
      <c r="L51" s="26"/>
      <c r="M51" s="26"/>
      <c r="N51" s="26"/>
      <c r="O51" s="26"/>
      <c r="P51" s="13"/>
    </row>
    <row r="52" spans="1:16" ht="19.5" thickBot="1">
      <c r="A52" s="13"/>
      <c r="B52" s="24">
        <v>14</v>
      </c>
      <c r="C52" s="26"/>
      <c r="D52" s="26"/>
      <c r="E52" s="26"/>
      <c r="F52" s="33"/>
      <c r="G52" s="33"/>
      <c r="H52" s="26"/>
      <c r="I52" s="26"/>
      <c r="J52" s="26"/>
      <c r="K52" s="26"/>
      <c r="L52" s="26"/>
      <c r="M52" s="26"/>
      <c r="N52" s="26"/>
      <c r="O52" s="26"/>
      <c r="P52" s="13"/>
    </row>
    <row r="53" spans="1:16" ht="19.5" thickBot="1">
      <c r="A53" s="13"/>
      <c r="B53" s="24">
        <v>15</v>
      </c>
      <c r="C53" s="26"/>
      <c r="D53" s="26"/>
      <c r="E53" s="26"/>
      <c r="F53" s="33"/>
      <c r="G53" s="33"/>
      <c r="H53" s="26"/>
      <c r="I53" s="26"/>
      <c r="J53" s="26"/>
      <c r="K53" s="26"/>
      <c r="L53" s="26"/>
      <c r="M53" s="26"/>
      <c r="N53" s="26"/>
      <c r="O53" s="26"/>
      <c r="P53" s="13"/>
    </row>
    <row r="54" spans="1:16" ht="19.5" thickBot="1">
      <c r="A54" s="13"/>
      <c r="B54" s="24">
        <v>16</v>
      </c>
      <c r="C54" s="26"/>
      <c r="D54" s="26"/>
      <c r="E54" s="26"/>
      <c r="F54" s="33"/>
      <c r="G54" s="33"/>
      <c r="H54" s="26"/>
      <c r="I54" s="26"/>
      <c r="J54" s="26"/>
      <c r="K54" s="26"/>
      <c r="L54" s="26"/>
      <c r="M54" s="26"/>
      <c r="N54" s="26"/>
      <c r="O54" s="26"/>
      <c r="P54" s="13"/>
    </row>
    <row r="55" spans="1:16" ht="19.5" thickBot="1">
      <c r="A55" s="13"/>
      <c r="B55" s="24">
        <v>17</v>
      </c>
      <c r="C55" s="26"/>
      <c r="D55" s="26"/>
      <c r="E55" s="26"/>
      <c r="F55" s="33"/>
      <c r="G55" s="33"/>
      <c r="H55" s="26"/>
      <c r="I55" s="26"/>
      <c r="J55" s="26"/>
      <c r="K55" s="26"/>
      <c r="L55" s="26"/>
      <c r="M55" s="26"/>
      <c r="N55" s="26"/>
      <c r="O55" s="26"/>
      <c r="P55" s="13"/>
    </row>
    <row r="56" spans="1:16" ht="19.5" thickBot="1">
      <c r="A56" s="13"/>
      <c r="B56" s="24">
        <v>18</v>
      </c>
      <c r="C56" s="26"/>
      <c r="D56" s="26"/>
      <c r="E56" s="26"/>
      <c r="F56" s="33"/>
      <c r="G56" s="33"/>
      <c r="H56" s="26"/>
      <c r="I56" s="26"/>
      <c r="J56" s="26"/>
      <c r="K56" s="26"/>
      <c r="L56" s="26"/>
      <c r="M56" s="26"/>
      <c r="N56" s="26"/>
      <c r="O56" s="26"/>
      <c r="P56" s="13"/>
    </row>
    <row r="57" spans="1:16" ht="19.5" thickBot="1">
      <c r="A57" s="13"/>
      <c r="B57" s="24">
        <v>19</v>
      </c>
      <c r="C57" s="26"/>
      <c r="D57" s="26"/>
      <c r="E57" s="26"/>
      <c r="F57" s="33"/>
      <c r="G57" s="33"/>
      <c r="H57" s="26"/>
      <c r="I57" s="26"/>
      <c r="J57" s="26"/>
      <c r="K57" s="26"/>
      <c r="L57" s="26"/>
      <c r="M57" s="26"/>
      <c r="N57" s="26"/>
      <c r="O57" s="26"/>
      <c r="P57" s="13"/>
    </row>
    <row r="58" spans="1:16" ht="19.5" thickBot="1">
      <c r="A58" s="13"/>
      <c r="B58" s="24">
        <v>20</v>
      </c>
      <c r="C58" s="26"/>
      <c r="D58" s="26"/>
      <c r="E58" s="26"/>
      <c r="F58" s="33"/>
      <c r="G58" s="33"/>
      <c r="H58" s="26"/>
      <c r="I58" s="26"/>
      <c r="J58" s="26"/>
      <c r="K58" s="26"/>
      <c r="L58" s="26"/>
      <c r="M58" s="26"/>
      <c r="N58" s="26"/>
      <c r="O58" s="26"/>
      <c r="P58" s="13"/>
    </row>
    <row r="59" spans="1:16" ht="19.5" thickBot="1">
      <c r="A59" s="13"/>
      <c r="B59" s="24">
        <v>21</v>
      </c>
      <c r="C59" s="26"/>
      <c r="D59" s="26"/>
      <c r="E59" s="26"/>
      <c r="F59" s="33"/>
      <c r="G59" s="33"/>
      <c r="H59" s="26"/>
      <c r="I59" s="26"/>
      <c r="J59" s="26"/>
      <c r="K59" s="26"/>
      <c r="L59" s="26"/>
      <c r="M59" s="26"/>
      <c r="N59" s="26"/>
      <c r="O59" s="26"/>
      <c r="P59" s="13"/>
    </row>
    <row r="60" spans="1:16" ht="19.5" thickBot="1">
      <c r="A60" s="13"/>
      <c r="B60" s="24">
        <v>22</v>
      </c>
      <c r="C60" s="26"/>
      <c r="D60" s="26"/>
      <c r="E60" s="26"/>
      <c r="F60" s="33"/>
      <c r="G60" s="33"/>
      <c r="H60" s="26"/>
      <c r="I60" s="26"/>
      <c r="J60" s="26"/>
      <c r="K60" s="26"/>
      <c r="L60" s="26"/>
      <c r="M60" s="26"/>
      <c r="N60" s="26"/>
      <c r="O60" s="26"/>
      <c r="P60" s="13"/>
    </row>
    <row r="61" spans="1:16" ht="19.5" thickBot="1">
      <c r="A61" s="13"/>
      <c r="B61" s="24">
        <v>23</v>
      </c>
      <c r="C61" s="26"/>
      <c r="D61" s="26"/>
      <c r="E61" s="26"/>
      <c r="F61" s="33"/>
      <c r="G61" s="33"/>
      <c r="H61" s="26"/>
      <c r="I61" s="26"/>
      <c r="J61" s="26"/>
      <c r="K61" s="26"/>
      <c r="L61" s="26"/>
      <c r="M61" s="26"/>
      <c r="N61" s="26"/>
      <c r="O61" s="26"/>
      <c r="P61" s="13"/>
    </row>
    <row r="62" spans="1:16" ht="19.5" thickBot="1">
      <c r="A62" s="13"/>
      <c r="B62" s="24">
        <v>24</v>
      </c>
      <c r="C62" s="26"/>
      <c r="D62" s="26"/>
      <c r="E62" s="26"/>
      <c r="F62" s="33"/>
      <c r="G62" s="33"/>
      <c r="H62" s="26"/>
      <c r="I62" s="26"/>
      <c r="J62" s="26"/>
      <c r="K62" s="26"/>
      <c r="L62" s="26"/>
      <c r="M62" s="26"/>
      <c r="N62" s="26"/>
      <c r="O62" s="26"/>
      <c r="P62" s="13"/>
    </row>
    <row r="63" spans="1:16" ht="19.5" thickBot="1">
      <c r="A63" s="13"/>
      <c r="B63" s="24">
        <v>25</v>
      </c>
      <c r="C63" s="26"/>
      <c r="D63" s="26"/>
      <c r="E63" s="26"/>
      <c r="F63" s="33"/>
      <c r="G63" s="33"/>
      <c r="H63" s="26"/>
      <c r="I63" s="26"/>
      <c r="J63" s="26"/>
      <c r="K63" s="26"/>
      <c r="L63" s="26"/>
      <c r="M63" s="26"/>
      <c r="N63" s="26"/>
      <c r="O63" s="26"/>
      <c r="P63" s="13"/>
    </row>
    <row r="64" spans="1:1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</sheetData>
  <mergeCells count="33">
    <mergeCell ref="F63:G63"/>
    <mergeCell ref="H25:L35"/>
    <mergeCell ref="B37:I37"/>
    <mergeCell ref="F58:G58"/>
    <mergeCell ref="F59:G59"/>
    <mergeCell ref="F60:G60"/>
    <mergeCell ref="F61:G61"/>
    <mergeCell ref="F62:G62"/>
    <mergeCell ref="F53:G53"/>
    <mergeCell ref="F54:G54"/>
    <mergeCell ref="F55:G55"/>
    <mergeCell ref="F56:G56"/>
    <mergeCell ref="F57:G57"/>
    <mergeCell ref="F48:G48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H2:I2"/>
    <mergeCell ref="B2:F2"/>
    <mergeCell ref="B4:F4"/>
    <mergeCell ref="J2:L2"/>
    <mergeCell ref="B3:F3"/>
  </mergeCells>
  <dataValidations count="2">
    <dataValidation type="list" allowBlank="1" showInputMessage="1" showErrorMessage="1" sqref="D39:E63">
      <formula1>#REF!</formula1>
    </dataValidation>
    <dataValidation type="list" allowBlank="1" showInputMessage="1" showErrorMessage="1" sqref="L4:L23">
      <formula1>$C$2:$C$4</formula1>
    </dataValidation>
  </dataValidations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E147" sqref="E147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December</v>
      </c>
      <c r="D4" s="40" t="s">
        <v>120</v>
      </c>
      <c r="E4" s="41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44166</v>
      </c>
      <c r="C6" s="9" t="str">
        <f>IF(B6="","",(TEXT(B6,"DDDD")))</f>
        <v>Tuesday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180</v>
      </c>
      <c r="K6" s="6">
        <f>IFERROR(VLOOKUP(G6, 'Master Sheet'!$C$5:$F$35, 4,), "")</f>
        <v>102</v>
      </c>
      <c r="L6" s="6">
        <f>IF(J6="", "", J6*K6)</f>
        <v>18360</v>
      </c>
      <c r="M6" s="7"/>
      <c r="N6" s="1"/>
    </row>
    <row r="7" spans="1:14" ht="20.25" thickTop="1" thickBot="1">
      <c r="A7" s="1"/>
      <c r="B7" s="10">
        <v>44166</v>
      </c>
      <c r="C7" s="9" t="str">
        <f t="shared" ref="C7:C70" si="0">IF(B7="","",(TEXT(B7,"DDDD")))</f>
        <v>Tuesday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180</v>
      </c>
      <c r="K7" s="6">
        <f>IFERROR(VLOOKUP(G7, 'Master Sheet'!$C$5:$F$35, 4,), "")</f>
        <v>101</v>
      </c>
      <c r="L7" s="6">
        <f t="shared" ref="L7:L70" si="1">IF(J7="", "", J7*K7)</f>
        <v>18180</v>
      </c>
      <c r="M7" s="7"/>
      <c r="N7" s="1"/>
    </row>
    <row r="8" spans="1:14" ht="20.25" thickTop="1" thickBot="1">
      <c r="A8" s="1"/>
      <c r="B8" s="10">
        <v>44167</v>
      </c>
      <c r="C8" s="9" t="str">
        <f t="shared" si="0"/>
        <v>Wednesday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180</v>
      </c>
      <c r="K8" s="6">
        <f>IFERROR(VLOOKUP(G8, 'Master Sheet'!$C$5:$F$35, 4,), "")</f>
        <v>103</v>
      </c>
      <c r="L8" s="6">
        <f t="shared" si="1"/>
        <v>18540</v>
      </c>
      <c r="M8" s="7"/>
      <c r="N8" s="1"/>
    </row>
    <row r="9" spans="1:14" ht="20.25" thickTop="1" thickBot="1">
      <c r="A9" s="1"/>
      <c r="B9" s="10">
        <v>44167</v>
      </c>
      <c r="C9" s="9" t="str">
        <f t="shared" si="0"/>
        <v>Wednesday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180</v>
      </c>
      <c r="K9" s="6">
        <f>IFERROR(VLOOKUP(G9, 'Master Sheet'!$C$5:$F$35, 4,), "")</f>
        <v>101</v>
      </c>
      <c r="L9" s="6">
        <f t="shared" si="1"/>
        <v>18180</v>
      </c>
      <c r="M9" s="7"/>
      <c r="N9" s="1"/>
    </row>
    <row r="10" spans="1:14" ht="20.25" thickTop="1" thickBot="1">
      <c r="A10" s="1"/>
      <c r="B10" s="10">
        <v>44167</v>
      </c>
      <c r="C10" s="9" t="str">
        <f t="shared" si="0"/>
        <v>Wednesday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180</v>
      </c>
      <c r="K10" s="6">
        <f>IFERROR(VLOOKUP(G10, 'Master Sheet'!$C$5:$F$35, 4,), "")</f>
        <v>102</v>
      </c>
      <c r="L10" s="6">
        <f t="shared" si="1"/>
        <v>18360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900</v>
      </c>
      <c r="K108" s="6"/>
      <c r="L108" s="5">
        <f>SUM(L6:L107)</f>
        <v>91620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36720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36720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36720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18180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36360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18180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18180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18540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36720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18540</v>
      </c>
      <c r="K113" s="3" t="str">
        <f xml:space="preserve"> IF('Master Sheet'!K6="", "",'Master Sheet'!K6)</f>
        <v>cc</v>
      </c>
      <c r="L113" s="3">
        <f t="shared" si="8"/>
        <v>18540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18180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18540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18180</v>
      </c>
      <c r="K114" s="3" t="str">
        <f xml:space="preserve"> IF('Master Sheet'!K7="", "",'Master Sheet'!K7)</f>
        <v>dd</v>
      </c>
      <c r="L114" s="3">
        <f t="shared" si="8"/>
        <v>18180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91620</v>
      </c>
      <c r="E141" s="3"/>
      <c r="F141" s="3"/>
      <c r="G141" s="11">
        <f>SUM(G111:G140)</f>
        <v>91620</v>
      </c>
      <c r="H141" s="11">
        <f>SUM(H111:H140)</f>
        <v>509</v>
      </c>
      <c r="I141" s="3"/>
      <c r="J141" s="11">
        <f>SUM(J111:J115)</f>
        <v>91620</v>
      </c>
      <c r="K141" s="3"/>
      <c r="L141" s="11">
        <f>SUM(L111:L130)</f>
        <v>91620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N108" sqref="N1:N108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January</v>
      </c>
      <c r="D4" s="40" t="s">
        <v>120</v>
      </c>
      <c r="E4" s="40" t="str">
        <f>TEXT(B6, "YYYY")</f>
        <v>2021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44197</v>
      </c>
      <c r="C6" s="9" t="str">
        <f>IF(B6="","",(TEXT(B6,"DDDD")))</f>
        <v>Friday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190</v>
      </c>
      <c r="K6" s="6">
        <f>IFERROR(VLOOKUP(G6, 'Master Sheet'!$C$5:$F$35, 4,), "")</f>
        <v>102</v>
      </c>
      <c r="L6" s="6">
        <f>IF(J6="", "", J6*K6)</f>
        <v>19380</v>
      </c>
      <c r="M6" s="7"/>
      <c r="N6" s="1"/>
    </row>
    <row r="7" spans="1:14" ht="20.25" thickTop="1" thickBot="1">
      <c r="A7" s="1"/>
      <c r="B7" s="10">
        <v>44197</v>
      </c>
      <c r="C7" s="9" t="str">
        <f t="shared" ref="C7:C70" si="0">IF(B7="","",(TEXT(B7,"DDDD")))</f>
        <v>Friday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190</v>
      </c>
      <c r="K7" s="6">
        <f>IFERROR(VLOOKUP(G7, 'Master Sheet'!$C$5:$F$35, 4,), "")</f>
        <v>101</v>
      </c>
      <c r="L7" s="6">
        <f t="shared" ref="L7:L70" si="1">IF(J7="", "", J7*K7)</f>
        <v>19190</v>
      </c>
      <c r="M7" s="7"/>
      <c r="N7" s="1"/>
    </row>
    <row r="8" spans="1:14" ht="20.25" thickTop="1" thickBot="1">
      <c r="A8" s="1"/>
      <c r="B8" s="10">
        <v>44198</v>
      </c>
      <c r="C8" s="9" t="str">
        <f t="shared" si="0"/>
        <v>Saturday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190</v>
      </c>
      <c r="K8" s="6">
        <f>IFERROR(VLOOKUP(G8, 'Master Sheet'!$C$5:$F$35, 4,), "")</f>
        <v>103</v>
      </c>
      <c r="L8" s="6">
        <f t="shared" si="1"/>
        <v>19570</v>
      </c>
      <c r="M8" s="7"/>
      <c r="N8" s="1"/>
    </row>
    <row r="9" spans="1:14" ht="20.25" thickTop="1" thickBot="1">
      <c r="A9" s="1"/>
      <c r="B9" s="10">
        <v>44198</v>
      </c>
      <c r="C9" s="9" t="str">
        <f t="shared" si="0"/>
        <v>Saturday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190</v>
      </c>
      <c r="K9" s="6">
        <f>IFERROR(VLOOKUP(G9, 'Master Sheet'!$C$5:$F$35, 4,), "")</f>
        <v>101</v>
      </c>
      <c r="L9" s="6">
        <f t="shared" si="1"/>
        <v>19190</v>
      </c>
      <c r="M9" s="7"/>
      <c r="N9" s="1"/>
    </row>
    <row r="10" spans="1:14" ht="20.25" thickTop="1" thickBot="1">
      <c r="A10" s="1"/>
      <c r="B10" s="10">
        <v>44198</v>
      </c>
      <c r="C10" s="9" t="str">
        <f t="shared" si="0"/>
        <v>Saturday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190</v>
      </c>
      <c r="K10" s="6">
        <f>IFERROR(VLOOKUP(G10, 'Master Sheet'!$C$5:$F$35, 4,), "")</f>
        <v>102</v>
      </c>
      <c r="L10" s="6">
        <f t="shared" si="1"/>
        <v>19380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950</v>
      </c>
      <c r="K108" s="6"/>
      <c r="L108" s="5">
        <f>SUM(L6:L107)</f>
        <v>96710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38760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38760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38760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19190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38380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19190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19190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19570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38760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19570</v>
      </c>
      <c r="K113" s="3" t="str">
        <f xml:space="preserve"> IF('Master Sheet'!K6="", "",'Master Sheet'!K6)</f>
        <v>cc</v>
      </c>
      <c r="L113" s="3">
        <f t="shared" si="8"/>
        <v>19570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19190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19570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19190</v>
      </c>
      <c r="K114" s="3" t="str">
        <f xml:space="preserve"> IF('Master Sheet'!K7="", "",'Master Sheet'!K7)</f>
        <v>dd</v>
      </c>
      <c r="L114" s="3">
        <f t="shared" si="8"/>
        <v>19190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96710</v>
      </c>
      <c r="E141" s="3"/>
      <c r="F141" s="3"/>
      <c r="G141" s="11">
        <f>SUM(G111:G140)</f>
        <v>96710</v>
      </c>
      <c r="H141" s="11">
        <f>SUM(H111:H140)</f>
        <v>509</v>
      </c>
      <c r="I141" s="3"/>
      <c r="J141" s="11">
        <f>SUM(J111:J115)</f>
        <v>96710</v>
      </c>
      <c r="K141" s="3"/>
      <c r="L141" s="11">
        <f>SUM(L111:L130)</f>
        <v>96710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1"/>
  <sheetViews>
    <sheetView topLeftCell="E99" workbookViewId="0">
      <selection activeCell="N108" sqref="N1:N108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6.5703125" style="12" bestFit="1" customWidth="1"/>
    <col min="6" max="6" width="16.85546875" style="12" bestFit="1" customWidth="1"/>
    <col min="7" max="7" width="28.42578125" style="12" bestFit="1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February</v>
      </c>
      <c r="D4" s="40" t="s">
        <v>113</v>
      </c>
      <c r="E4" s="41" t="str">
        <f>TEXT(B6, "YYYY")</f>
        <v>2021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44228</v>
      </c>
      <c r="C6" s="9" t="str">
        <f>IF(B6="","",(TEXT(B6,"DDDD")))</f>
        <v>Monday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200</v>
      </c>
      <c r="K6" s="6">
        <f>IFERROR(VLOOKUP(G6, 'Master Sheet'!$C$5:$F$35, 4,), "")</f>
        <v>102</v>
      </c>
      <c r="L6" s="6">
        <f>IF(J6="", "", J6*K6)</f>
        <v>20400</v>
      </c>
      <c r="M6" s="7"/>
      <c r="N6" s="1"/>
    </row>
    <row r="7" spans="1:14" ht="20.25" thickTop="1" thickBot="1">
      <c r="A7" s="1"/>
      <c r="B7" s="10">
        <v>44228</v>
      </c>
      <c r="C7" s="9" t="str">
        <f t="shared" ref="C7:C70" si="0">IF(B7="","",(TEXT(B7,"DDDD")))</f>
        <v>Monday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200</v>
      </c>
      <c r="K7" s="6">
        <f>IFERROR(VLOOKUP(G7, 'Master Sheet'!$C$5:$F$35, 4,), "")</f>
        <v>101</v>
      </c>
      <c r="L7" s="6">
        <f t="shared" ref="L7:L70" si="1">IF(J7="", "", J7*K7)</f>
        <v>20200</v>
      </c>
      <c r="M7" s="7"/>
      <c r="N7" s="1"/>
    </row>
    <row r="8" spans="1:14" ht="20.25" thickTop="1" thickBot="1">
      <c r="A8" s="1"/>
      <c r="B8" s="10">
        <v>44229</v>
      </c>
      <c r="C8" s="9" t="str">
        <f t="shared" si="0"/>
        <v>Tuesday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200</v>
      </c>
      <c r="K8" s="6">
        <f>IFERROR(VLOOKUP(G8, 'Master Sheet'!$C$5:$F$35, 4,), "")</f>
        <v>103</v>
      </c>
      <c r="L8" s="6">
        <f t="shared" si="1"/>
        <v>20600</v>
      </c>
      <c r="M8" s="7"/>
      <c r="N8" s="1"/>
    </row>
    <row r="9" spans="1:14" ht="20.25" thickTop="1" thickBot="1">
      <c r="A9" s="1"/>
      <c r="B9" s="10">
        <v>44229</v>
      </c>
      <c r="C9" s="9" t="str">
        <f t="shared" si="0"/>
        <v>Tuesday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200</v>
      </c>
      <c r="K9" s="6">
        <f>IFERROR(VLOOKUP(G9, 'Master Sheet'!$C$5:$F$35, 4,), "")</f>
        <v>101</v>
      </c>
      <c r="L9" s="6">
        <f t="shared" si="1"/>
        <v>20200</v>
      </c>
      <c r="M9" s="7"/>
      <c r="N9" s="1"/>
    </row>
    <row r="10" spans="1:14" ht="20.25" thickTop="1" thickBot="1">
      <c r="A10" s="1"/>
      <c r="B10" s="10">
        <v>44229</v>
      </c>
      <c r="C10" s="9" t="str">
        <f t="shared" si="0"/>
        <v>Tuesday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200</v>
      </c>
      <c r="K10" s="6">
        <f>IFERROR(VLOOKUP(G10, 'Master Sheet'!$C$5:$F$35, 4,), "")</f>
        <v>102</v>
      </c>
      <c r="L10" s="6">
        <f t="shared" si="1"/>
        <v>20400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1000</v>
      </c>
      <c r="K108" s="6"/>
      <c r="L108" s="5">
        <f>SUM(L6:L107)</f>
        <v>101800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40800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40800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40800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20200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40400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20200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20200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20600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40800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20600</v>
      </c>
      <c r="K113" s="3" t="str">
        <f xml:space="preserve"> IF('Master Sheet'!K6="", "",'Master Sheet'!K6)</f>
        <v>cc</v>
      </c>
      <c r="L113" s="3">
        <f t="shared" si="8"/>
        <v>20600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20200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20600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20200</v>
      </c>
      <c r="K114" s="3" t="str">
        <f xml:space="preserve"> IF('Master Sheet'!K7="", "",'Master Sheet'!K7)</f>
        <v>dd</v>
      </c>
      <c r="L114" s="3">
        <f t="shared" si="8"/>
        <v>20200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101800</v>
      </c>
      <c r="E141" s="3"/>
      <c r="F141" s="3"/>
      <c r="G141" s="11">
        <f>SUM(G111:G140)</f>
        <v>101800</v>
      </c>
      <c r="H141" s="11">
        <f>SUM(H111:H140)</f>
        <v>509</v>
      </c>
      <c r="I141" s="3"/>
      <c r="J141" s="11">
        <f>SUM(J111:J115)</f>
        <v>101800</v>
      </c>
      <c r="K141" s="3"/>
      <c r="L141" s="11">
        <f>SUM(L111:L130)</f>
        <v>101800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G9" sqref="G9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8.140625" style="12" bestFit="1" customWidth="1"/>
    <col min="5" max="5" width="18.5703125" style="12" customWidth="1"/>
    <col min="6" max="6" width="17.5703125" style="12" customWidth="1"/>
    <col min="7" max="7" width="28.42578125" style="12" bestFit="1" customWidth="1"/>
    <col min="8" max="8" width="26.85546875" style="12" bestFit="1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4.5" thickTop="1" thickBot="1">
      <c r="A2" s="3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</row>
    <row r="3" spans="1:14" ht="28.5" thickTop="1" thickBot="1">
      <c r="A3" s="3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3"/>
    </row>
    <row r="4" spans="1:14" ht="24" thickTop="1" thickBot="1">
      <c r="A4" s="3"/>
      <c r="B4" s="40" t="s">
        <v>75</v>
      </c>
      <c r="C4" s="40" t="str">
        <f>TEXT(B6, "MMMM")</f>
        <v>March</v>
      </c>
      <c r="D4" s="40" t="s">
        <v>120</v>
      </c>
      <c r="E4" s="40" t="str">
        <f>TEXT(B6, "YYYY")</f>
        <v>2021</v>
      </c>
      <c r="F4" s="42"/>
      <c r="G4" s="42"/>
      <c r="H4" s="38"/>
      <c r="I4" s="38"/>
      <c r="J4" s="38"/>
      <c r="K4" s="38"/>
      <c r="L4" s="38"/>
      <c r="M4" s="38"/>
      <c r="N4" s="3"/>
    </row>
    <row r="5" spans="1:14" ht="20.25" thickTop="1" thickBot="1">
      <c r="A5" s="3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3"/>
    </row>
    <row r="6" spans="1:14" ht="20.25" thickTop="1" thickBot="1">
      <c r="A6" s="3"/>
      <c r="B6" s="10">
        <v>44256</v>
      </c>
      <c r="C6" s="9" t="str">
        <f>IF(B6="","",(TEXT(B6,"DDDD")))</f>
        <v>Monday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210</v>
      </c>
      <c r="K6" s="6">
        <f>IFERROR(VLOOKUP(G6, 'Master Sheet'!$C$5:$F$35, 4,), "")</f>
        <v>102</v>
      </c>
      <c r="L6" s="6">
        <f>IF(J6="", "", J6*K6)</f>
        <v>21420</v>
      </c>
      <c r="M6" s="7"/>
      <c r="N6" s="3"/>
    </row>
    <row r="7" spans="1:14" ht="20.25" thickTop="1" thickBot="1">
      <c r="A7" s="3"/>
      <c r="B7" s="10">
        <v>44256</v>
      </c>
      <c r="C7" s="9" t="str">
        <f t="shared" ref="C7:C70" si="0">IF(B7="","",(TEXT(B7,"DDDD")))</f>
        <v>Monday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210</v>
      </c>
      <c r="K7" s="6">
        <f>IFERROR(VLOOKUP(G7, 'Master Sheet'!$C$5:$F$35, 4,), "")</f>
        <v>101</v>
      </c>
      <c r="L7" s="6">
        <f t="shared" ref="L7:L70" si="1">IF(J7="", "", J7*K7)</f>
        <v>21210</v>
      </c>
      <c r="M7" s="7"/>
      <c r="N7" s="3"/>
    </row>
    <row r="8" spans="1:14" ht="20.25" thickTop="1" thickBot="1">
      <c r="A8" s="3"/>
      <c r="B8" s="10">
        <v>44257</v>
      </c>
      <c r="C8" s="9" t="str">
        <f t="shared" si="0"/>
        <v>Tuesday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210</v>
      </c>
      <c r="K8" s="6">
        <f>IFERROR(VLOOKUP(G8, 'Master Sheet'!$C$5:$F$35, 4,), "")</f>
        <v>103</v>
      </c>
      <c r="L8" s="6">
        <f t="shared" si="1"/>
        <v>21630</v>
      </c>
      <c r="M8" s="7"/>
      <c r="N8" s="3"/>
    </row>
    <row r="9" spans="1:14" ht="20.25" thickTop="1" thickBot="1">
      <c r="A9" s="3"/>
      <c r="B9" s="10">
        <v>44257</v>
      </c>
      <c r="C9" s="9" t="str">
        <f t="shared" si="0"/>
        <v>Tuesday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210</v>
      </c>
      <c r="K9" s="6">
        <f>IFERROR(VLOOKUP(G9, 'Master Sheet'!$C$5:$F$35, 4,), "")</f>
        <v>101</v>
      </c>
      <c r="L9" s="6">
        <f t="shared" si="1"/>
        <v>21210</v>
      </c>
      <c r="M9" s="7"/>
      <c r="N9" s="3"/>
    </row>
    <row r="10" spans="1:14" ht="20.25" thickTop="1" thickBot="1">
      <c r="A10" s="3"/>
      <c r="B10" s="10">
        <v>44257</v>
      </c>
      <c r="C10" s="9" t="str">
        <f t="shared" si="0"/>
        <v>Tuesday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210</v>
      </c>
      <c r="K10" s="6">
        <f>IFERROR(VLOOKUP(G10, 'Master Sheet'!$C$5:$F$35, 4,), "")</f>
        <v>102</v>
      </c>
      <c r="L10" s="6">
        <f t="shared" si="1"/>
        <v>21420</v>
      </c>
      <c r="M10" s="7"/>
      <c r="N10" s="3"/>
    </row>
    <row r="11" spans="1:14" ht="20.25" thickTop="1" thickBot="1">
      <c r="A11" s="3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3"/>
    </row>
    <row r="12" spans="1:14" ht="20.25" thickTop="1" thickBot="1">
      <c r="A12" s="3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3"/>
    </row>
    <row r="13" spans="1:14" ht="20.25" thickTop="1" thickBot="1">
      <c r="A13" s="3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3"/>
    </row>
    <row r="14" spans="1:14" ht="20.25" thickTop="1" thickBot="1">
      <c r="A14" s="3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3"/>
    </row>
    <row r="15" spans="1:14" ht="20.25" thickTop="1" thickBot="1">
      <c r="A15" s="3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3"/>
    </row>
    <row r="16" spans="1:14" ht="20.25" thickTop="1" thickBot="1">
      <c r="A16" s="3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3"/>
    </row>
    <row r="17" spans="1:14" ht="20.25" thickTop="1" thickBot="1">
      <c r="A17" s="3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3"/>
    </row>
    <row r="18" spans="1:14" ht="20.25" thickTop="1" thickBot="1">
      <c r="A18" s="3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3"/>
    </row>
    <row r="19" spans="1:14" ht="20.25" thickTop="1" thickBot="1">
      <c r="A19" s="3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3"/>
    </row>
    <row r="20" spans="1:14" ht="20.25" thickTop="1" thickBot="1">
      <c r="A20" s="3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3"/>
    </row>
    <row r="21" spans="1:14" ht="20.25" thickTop="1" thickBot="1">
      <c r="A21" s="3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3"/>
    </row>
    <row r="22" spans="1:14" ht="20.25" thickTop="1" thickBot="1">
      <c r="A22" s="3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3"/>
    </row>
    <row r="23" spans="1:14" ht="20.25" thickTop="1" thickBot="1">
      <c r="A23" s="3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3"/>
    </row>
    <row r="24" spans="1:14" ht="20.25" thickTop="1" thickBot="1">
      <c r="A24" s="3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3"/>
    </row>
    <row r="25" spans="1:14" ht="20.25" thickTop="1" thickBot="1">
      <c r="A25" s="3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3"/>
    </row>
    <row r="26" spans="1:14" ht="20.25" thickTop="1" thickBot="1">
      <c r="A26" s="3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3"/>
    </row>
    <row r="27" spans="1:14" ht="20.25" thickTop="1" thickBot="1">
      <c r="A27" s="3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3"/>
    </row>
    <row r="28" spans="1:14" ht="20.25" thickTop="1" thickBot="1">
      <c r="A28" s="3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3"/>
    </row>
    <row r="29" spans="1:14" ht="20.25" thickTop="1" thickBot="1">
      <c r="A29" s="3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3"/>
    </row>
    <row r="30" spans="1:14" ht="20.25" thickTop="1" thickBot="1">
      <c r="A30" s="3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3"/>
    </row>
    <row r="31" spans="1:14" ht="20.25" thickTop="1" thickBot="1">
      <c r="A31" s="3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3"/>
    </row>
    <row r="32" spans="1:14" ht="20.25" thickTop="1" thickBot="1">
      <c r="A32" s="3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3"/>
    </row>
    <row r="33" spans="1:14" ht="20.25" thickTop="1" thickBot="1">
      <c r="A33" s="3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3"/>
    </row>
    <row r="34" spans="1:14" ht="20.25" thickTop="1" thickBot="1">
      <c r="A34" s="3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3"/>
    </row>
    <row r="35" spans="1:14" ht="20.25" thickTop="1" thickBot="1">
      <c r="A35" s="3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3"/>
    </row>
    <row r="36" spans="1:14" ht="20.25" thickTop="1" thickBot="1">
      <c r="A36" s="3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3"/>
    </row>
    <row r="37" spans="1:14" ht="20.25" thickTop="1" thickBot="1">
      <c r="A37" s="3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3"/>
    </row>
    <row r="38" spans="1:14" ht="20.25" thickTop="1" thickBot="1">
      <c r="A38" s="3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3"/>
    </row>
    <row r="39" spans="1:14" ht="20.25" thickTop="1" thickBot="1">
      <c r="A39" s="3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3"/>
    </row>
    <row r="40" spans="1:14" ht="20.25" thickTop="1" thickBot="1">
      <c r="A40" s="3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3"/>
    </row>
    <row r="41" spans="1:14" ht="20.25" thickTop="1" thickBot="1">
      <c r="A41" s="3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3"/>
    </row>
    <row r="42" spans="1:14" ht="20.25" thickTop="1" thickBot="1">
      <c r="A42" s="3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3"/>
    </row>
    <row r="43" spans="1:14" ht="20.25" thickTop="1" thickBot="1">
      <c r="A43" s="3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3"/>
    </row>
    <row r="44" spans="1:14" ht="20.25" thickTop="1" thickBot="1">
      <c r="A44" s="3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3"/>
    </row>
    <row r="45" spans="1:14" ht="20.25" thickTop="1" thickBot="1">
      <c r="A45" s="3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3"/>
    </row>
    <row r="46" spans="1:14" ht="20.25" thickTop="1" thickBot="1">
      <c r="A46" s="3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3"/>
    </row>
    <row r="47" spans="1:14" ht="20.25" thickTop="1" thickBot="1">
      <c r="A47" s="3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3"/>
    </row>
    <row r="48" spans="1:14" ht="20.25" thickTop="1" thickBot="1">
      <c r="A48" s="3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3"/>
    </row>
    <row r="49" spans="1:14" ht="20.25" thickTop="1" thickBot="1">
      <c r="A49" s="3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3"/>
    </row>
    <row r="50" spans="1:14" ht="20.25" thickTop="1" thickBot="1">
      <c r="A50" s="3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3"/>
    </row>
    <row r="51" spans="1:14" ht="20.25" thickTop="1" thickBot="1">
      <c r="A51" s="3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3"/>
    </row>
    <row r="52" spans="1:14" ht="20.25" thickTop="1" thickBot="1">
      <c r="A52" s="3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3"/>
    </row>
    <row r="53" spans="1:14" ht="20.25" thickTop="1" thickBot="1">
      <c r="A53" s="3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3"/>
    </row>
    <row r="54" spans="1:14" ht="20.25" thickTop="1" thickBot="1">
      <c r="A54" s="3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3"/>
    </row>
    <row r="55" spans="1:14" ht="20.25" thickTop="1" thickBot="1">
      <c r="A55" s="3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3"/>
    </row>
    <row r="56" spans="1:14" ht="20.25" thickTop="1" thickBot="1">
      <c r="A56" s="3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3"/>
    </row>
    <row r="57" spans="1:14" ht="20.25" thickTop="1" thickBot="1">
      <c r="A57" s="3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3"/>
    </row>
    <row r="58" spans="1:14" ht="20.25" thickTop="1" thickBot="1">
      <c r="A58" s="3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3"/>
    </row>
    <row r="59" spans="1:14" ht="20.25" thickTop="1" thickBot="1">
      <c r="A59" s="3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3"/>
    </row>
    <row r="60" spans="1:14" ht="20.25" thickTop="1" thickBot="1">
      <c r="A60" s="3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3"/>
    </row>
    <row r="61" spans="1:14" ht="20.25" thickTop="1" thickBot="1">
      <c r="A61" s="3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3"/>
    </row>
    <row r="62" spans="1:14" ht="20.25" thickTop="1" thickBot="1">
      <c r="A62" s="3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3"/>
    </row>
    <row r="63" spans="1:14" ht="20.25" thickTop="1" thickBot="1">
      <c r="A63" s="3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3"/>
    </row>
    <row r="64" spans="1:14" ht="20.25" thickTop="1" thickBot="1">
      <c r="A64" s="3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3"/>
    </row>
    <row r="65" spans="1:14" ht="20.25" thickTop="1" thickBot="1">
      <c r="A65" s="3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3"/>
    </row>
    <row r="66" spans="1:14" ht="20.25" thickTop="1" thickBot="1">
      <c r="A66" s="3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3"/>
    </row>
    <row r="67" spans="1:14" ht="20.25" thickTop="1" thickBot="1">
      <c r="A67" s="3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3"/>
    </row>
    <row r="68" spans="1:14" ht="20.25" thickTop="1" thickBot="1">
      <c r="A68" s="3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3"/>
    </row>
    <row r="69" spans="1:14" ht="20.25" thickTop="1" thickBot="1">
      <c r="A69" s="3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3"/>
    </row>
    <row r="70" spans="1:14" ht="20.25" thickTop="1" thickBot="1">
      <c r="A70" s="3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3"/>
    </row>
    <row r="71" spans="1:14" ht="20.25" thickTop="1" thickBot="1">
      <c r="A71" s="3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3"/>
    </row>
    <row r="72" spans="1:14" ht="20.25" thickTop="1" thickBot="1">
      <c r="A72" s="3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3"/>
    </row>
    <row r="73" spans="1:14" ht="20.25" thickTop="1" thickBot="1">
      <c r="A73" s="3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3"/>
    </row>
    <row r="74" spans="1:14" ht="20.25" thickTop="1" thickBot="1">
      <c r="A74" s="3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3"/>
    </row>
    <row r="75" spans="1:14" ht="20.25" thickTop="1" thickBot="1">
      <c r="A75" s="3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3"/>
    </row>
    <row r="76" spans="1:14" ht="20.25" thickTop="1" thickBot="1">
      <c r="A76" s="3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3"/>
    </row>
    <row r="77" spans="1:14" ht="20.25" thickTop="1" thickBot="1">
      <c r="A77" s="3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3"/>
    </row>
    <row r="78" spans="1:14" ht="20.25" thickTop="1" thickBot="1">
      <c r="A78" s="3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3"/>
    </row>
    <row r="79" spans="1:14" ht="20.25" thickTop="1" thickBot="1">
      <c r="A79" s="3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3"/>
    </row>
    <row r="80" spans="1:14" ht="20.25" thickTop="1" thickBot="1">
      <c r="A80" s="3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3"/>
    </row>
    <row r="81" spans="1:14" ht="20.25" thickTop="1" thickBot="1">
      <c r="A81" s="3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3"/>
    </row>
    <row r="82" spans="1:14" ht="20.25" thickTop="1" thickBot="1">
      <c r="A82" s="3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3"/>
    </row>
    <row r="83" spans="1:14" ht="20.25" thickTop="1" thickBot="1">
      <c r="A83" s="3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3"/>
    </row>
    <row r="84" spans="1:14" ht="20.25" thickTop="1" thickBot="1">
      <c r="A84" s="3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3"/>
    </row>
    <row r="85" spans="1:14" ht="20.25" thickTop="1" thickBot="1">
      <c r="A85" s="3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3"/>
    </row>
    <row r="86" spans="1:14" ht="20.25" thickTop="1" thickBot="1">
      <c r="A86" s="3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3"/>
    </row>
    <row r="87" spans="1:14" ht="20.25" thickTop="1" thickBot="1">
      <c r="A87" s="3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3"/>
    </row>
    <row r="88" spans="1:14" ht="20.25" thickTop="1" thickBot="1">
      <c r="A88" s="3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3"/>
    </row>
    <row r="89" spans="1:14" ht="20.25" thickTop="1" thickBot="1">
      <c r="A89" s="3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3"/>
    </row>
    <row r="90" spans="1:14" ht="20.25" thickTop="1" thickBot="1">
      <c r="A90" s="3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3"/>
    </row>
    <row r="91" spans="1:14" ht="20.25" thickTop="1" thickBot="1">
      <c r="A91" s="3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3"/>
    </row>
    <row r="92" spans="1:14" ht="20.25" thickTop="1" thickBot="1">
      <c r="A92" s="3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3"/>
    </row>
    <row r="93" spans="1:14" ht="20.25" thickTop="1" thickBot="1">
      <c r="A93" s="3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3"/>
    </row>
    <row r="94" spans="1:14" ht="20.25" thickTop="1" thickBot="1">
      <c r="A94" s="3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3"/>
    </row>
    <row r="95" spans="1:14" ht="20.25" thickTop="1" thickBot="1">
      <c r="A95" s="3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3"/>
    </row>
    <row r="96" spans="1:14" ht="20.25" thickTop="1" thickBot="1">
      <c r="A96" s="3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3"/>
    </row>
    <row r="97" spans="1:14" ht="20.25" thickTop="1" thickBot="1">
      <c r="A97" s="3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3"/>
    </row>
    <row r="98" spans="1:14" ht="20.25" thickTop="1" thickBot="1">
      <c r="A98" s="3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3"/>
    </row>
    <row r="99" spans="1:14" ht="20.25" thickTop="1" thickBot="1">
      <c r="A99" s="3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3"/>
    </row>
    <row r="100" spans="1:14" ht="20.25" thickTop="1" thickBot="1">
      <c r="A100" s="3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3"/>
    </row>
    <row r="101" spans="1:14" ht="20.25" thickTop="1" thickBot="1">
      <c r="A101" s="3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3"/>
    </row>
    <row r="102" spans="1:14" ht="20.25" thickTop="1" thickBot="1">
      <c r="A102" s="3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3"/>
    </row>
    <row r="103" spans="1:14" ht="20.25" thickTop="1" thickBot="1">
      <c r="A103" s="3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3"/>
    </row>
    <row r="104" spans="1:14" ht="20.25" thickTop="1" thickBot="1">
      <c r="A104" s="3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3"/>
    </row>
    <row r="105" spans="1:14" ht="20.25" thickTop="1" thickBot="1">
      <c r="A105" s="3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3"/>
    </row>
    <row r="106" spans="1:14" ht="20.25" thickTop="1" thickBot="1">
      <c r="A106" s="3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3"/>
    </row>
    <row r="107" spans="1:14" ht="20.25" thickTop="1" thickBot="1">
      <c r="A107" s="3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3"/>
    </row>
    <row r="108" spans="1:14" ht="20.25" thickTop="1" thickBot="1">
      <c r="A108" s="3"/>
      <c r="B108" s="6"/>
      <c r="C108" s="6"/>
      <c r="D108" s="6"/>
      <c r="E108" s="6"/>
      <c r="F108" s="6"/>
      <c r="G108" s="6"/>
      <c r="H108" s="6"/>
      <c r="I108" s="6"/>
      <c r="J108" s="5">
        <f>SUM(J6:J107)</f>
        <v>1050</v>
      </c>
      <c r="K108" s="6"/>
      <c r="L108" s="5">
        <f>SUM(L6:L107)</f>
        <v>106890</v>
      </c>
      <c r="M108" s="6"/>
      <c r="N108" s="3"/>
    </row>
    <row r="109" spans="1:14" ht="16.5" customHeight="1" thickTop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42840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42840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42840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21210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42420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21210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21210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21630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42840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21630</v>
      </c>
      <c r="K113" s="3" t="str">
        <f xml:space="preserve"> IF('Master Sheet'!K6="", "",'Master Sheet'!K6)</f>
        <v>cc</v>
      </c>
      <c r="L113" s="3">
        <f t="shared" si="8"/>
        <v>21630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21210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21630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21210</v>
      </c>
      <c r="K114" s="3" t="str">
        <f xml:space="preserve"> IF('Master Sheet'!K7="", "",'Master Sheet'!K7)</f>
        <v>dd</v>
      </c>
      <c r="L114" s="3">
        <f t="shared" si="8"/>
        <v>21210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106890</v>
      </c>
      <c r="E141" s="3"/>
      <c r="F141" s="3"/>
      <c r="G141" s="11">
        <f>SUM(G111:G140)</f>
        <v>106890</v>
      </c>
      <c r="H141" s="11">
        <f>SUM(H111:H140)</f>
        <v>509</v>
      </c>
      <c r="I141" s="3"/>
      <c r="J141" s="11">
        <f>SUM(J111:J115)</f>
        <v>106890</v>
      </c>
      <c r="K141" s="3"/>
      <c r="L141" s="11">
        <f>SUM(L111:L130)</f>
        <v>106890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59"/>
  <sheetViews>
    <sheetView topLeftCell="A241" zoomScale="80" zoomScaleNormal="80" workbookViewId="0">
      <selection activeCell="B243" sqref="B243:N258"/>
    </sheetView>
  </sheetViews>
  <sheetFormatPr defaultColWidth="8.7109375" defaultRowHeight="18.75"/>
  <cols>
    <col min="1" max="1" width="3.140625" style="12" customWidth="1"/>
    <col min="2" max="2" width="23.7109375" style="8" bestFit="1" customWidth="1"/>
    <col min="3" max="3" width="23.85546875" style="8" bestFit="1" customWidth="1"/>
    <col min="4" max="9" width="14.5703125" style="8" bestFit="1" customWidth="1"/>
    <col min="10" max="10" width="16.5703125" style="8" customWidth="1"/>
    <col min="11" max="15" width="14.5703125" style="8" bestFit="1" customWidth="1"/>
    <col min="16" max="16" width="17.7109375" style="8" bestFit="1" customWidth="1"/>
    <col min="17" max="27" width="14.42578125" style="8" customWidth="1"/>
    <col min="28" max="29" width="14.42578125" style="12" customWidth="1"/>
    <col min="30" max="30" width="3.140625" style="8" customWidth="1"/>
    <col min="31" max="16384" width="8.7109375" style="8"/>
  </cols>
  <sheetData>
    <row r="1" spans="1:30" ht="16.5" customHeight="1" thickBot="1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12" customFormat="1" ht="51" thickBot="1">
      <c r="A2" s="37"/>
      <c r="B2" s="63" t="s">
        <v>123</v>
      </c>
      <c r="C2" s="64"/>
      <c r="D2" s="64"/>
      <c r="E2" s="64"/>
      <c r="F2" s="64"/>
      <c r="G2" s="64"/>
      <c r="H2" s="64"/>
      <c r="I2" s="65"/>
      <c r="J2" s="70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37"/>
    </row>
    <row r="3" spans="1:30" ht="35.25" thickBot="1">
      <c r="A3" s="37"/>
      <c r="B3" s="66" t="s">
        <v>122</v>
      </c>
      <c r="C3" s="67"/>
      <c r="D3" s="67"/>
      <c r="E3" s="67"/>
      <c r="F3" s="67"/>
      <c r="G3" s="67"/>
      <c r="H3" s="67"/>
      <c r="I3" s="68"/>
      <c r="J3" s="70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37"/>
    </row>
    <row r="4" spans="1:30" ht="26.25" thickBot="1">
      <c r="A4" s="37"/>
      <c r="B4" s="56" t="s">
        <v>94</v>
      </c>
      <c r="C4" s="57"/>
      <c r="D4" s="57"/>
      <c r="E4" s="57"/>
      <c r="F4" s="58" t="str">
        <f>'Sales-Apr'!E4&amp;" - "&amp;'Sales-Apr'!E4+1</f>
        <v>2020 - 2021</v>
      </c>
      <c r="G4" s="71"/>
      <c r="H4" s="71"/>
      <c r="I4" s="71"/>
      <c r="J4" s="71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37"/>
    </row>
    <row r="5" spans="1:30" ht="26.25" thickBot="1">
      <c r="A5" s="37"/>
      <c r="B5" s="69" t="s">
        <v>132</v>
      </c>
      <c r="C5" s="59"/>
      <c r="D5" s="55"/>
      <c r="E5" s="55"/>
      <c r="F5" s="55"/>
      <c r="G5" s="55"/>
      <c r="H5" s="55"/>
      <c r="I5" s="55"/>
      <c r="J5" s="74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37"/>
    </row>
    <row r="6" spans="1:30" ht="20.25" thickTop="1" thickBot="1">
      <c r="A6" s="37"/>
      <c r="B6" s="72" t="s">
        <v>75</v>
      </c>
      <c r="C6" s="72" t="s">
        <v>74</v>
      </c>
      <c r="D6" s="75"/>
      <c r="E6" s="76"/>
      <c r="F6" s="76"/>
      <c r="G6" s="76"/>
      <c r="H6" s="76"/>
      <c r="I6" s="76"/>
      <c r="J6" s="77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37"/>
    </row>
    <row r="7" spans="1:30" ht="20.25" thickTop="1" thickBot="1">
      <c r="A7" s="37"/>
      <c r="B7" s="117" t="s">
        <v>91</v>
      </c>
      <c r="C7" s="118">
        <f>'Sales-Apr'!L108</f>
        <v>50700</v>
      </c>
      <c r="D7" s="73"/>
      <c r="E7" s="61"/>
      <c r="F7" s="61"/>
      <c r="G7" s="61"/>
      <c r="H7" s="61"/>
      <c r="I7" s="61"/>
      <c r="J7" s="62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37"/>
    </row>
    <row r="8" spans="1:30" ht="20.25" thickTop="1" thickBot="1">
      <c r="A8" s="37"/>
      <c r="B8" s="117" t="s">
        <v>92</v>
      </c>
      <c r="C8" s="118">
        <f>'Sales-May'!L108</f>
        <v>55990</v>
      </c>
      <c r="D8" s="73"/>
      <c r="E8" s="61"/>
      <c r="F8" s="61"/>
      <c r="G8" s="61"/>
      <c r="H8" s="61"/>
      <c r="I8" s="61"/>
      <c r="J8" s="62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37"/>
    </row>
    <row r="9" spans="1:30" ht="20.25" thickTop="1" thickBot="1">
      <c r="A9" s="37"/>
      <c r="B9" s="117" t="s">
        <v>93</v>
      </c>
      <c r="C9" s="118">
        <f>'Sales-Jun'!L108</f>
        <v>61080</v>
      </c>
      <c r="D9" s="73"/>
      <c r="E9" s="61"/>
      <c r="F9" s="61"/>
      <c r="G9" s="61"/>
      <c r="H9" s="61"/>
      <c r="I9" s="61"/>
      <c r="J9" s="62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37"/>
    </row>
    <row r="10" spans="1:30" ht="20.25" thickTop="1" thickBot="1">
      <c r="A10" s="37"/>
      <c r="B10" s="117" t="s">
        <v>95</v>
      </c>
      <c r="C10" s="118">
        <f>'Sales-Jul'!L108</f>
        <v>66170</v>
      </c>
      <c r="D10" s="73"/>
      <c r="E10" s="61"/>
      <c r="F10" s="61"/>
      <c r="G10" s="61"/>
      <c r="H10" s="61"/>
      <c r="I10" s="61"/>
      <c r="J10" s="62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37"/>
    </row>
    <row r="11" spans="1:30" ht="20.25" thickTop="1" thickBot="1">
      <c r="A11" s="37"/>
      <c r="B11" s="117" t="s">
        <v>96</v>
      </c>
      <c r="C11" s="118">
        <f>'Sales-Aug'!L108</f>
        <v>71260</v>
      </c>
      <c r="D11" s="73"/>
      <c r="E11" s="61"/>
      <c r="F11" s="61"/>
      <c r="G11" s="61"/>
      <c r="H11" s="61"/>
      <c r="I11" s="61"/>
      <c r="J11" s="62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37"/>
    </row>
    <row r="12" spans="1:30" ht="20.25" thickTop="1" thickBot="1">
      <c r="A12" s="37"/>
      <c r="B12" s="117" t="s">
        <v>97</v>
      </c>
      <c r="C12" s="118">
        <f>'Sales-Sep'!L108</f>
        <v>76350</v>
      </c>
      <c r="D12" s="73"/>
      <c r="E12" s="61"/>
      <c r="F12" s="61"/>
      <c r="G12" s="61"/>
      <c r="H12" s="61"/>
      <c r="I12" s="61"/>
      <c r="J12" s="62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37"/>
    </row>
    <row r="13" spans="1:30" ht="20.25" thickTop="1" thickBot="1">
      <c r="A13" s="37"/>
      <c r="B13" s="117" t="s">
        <v>98</v>
      </c>
      <c r="C13" s="118">
        <f>'Sales-Oct'!L108</f>
        <v>81440</v>
      </c>
      <c r="D13" s="73"/>
      <c r="E13" s="61"/>
      <c r="F13" s="61"/>
      <c r="G13" s="61"/>
      <c r="H13" s="61"/>
      <c r="I13" s="61"/>
      <c r="J13" s="62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37"/>
    </row>
    <row r="14" spans="1:30" ht="20.25" thickTop="1" thickBot="1">
      <c r="A14" s="37"/>
      <c r="B14" s="117" t="s">
        <v>99</v>
      </c>
      <c r="C14" s="118">
        <f>'Sales-Nov'!L108</f>
        <v>86530</v>
      </c>
      <c r="D14" s="73"/>
      <c r="E14" s="61"/>
      <c r="F14" s="61"/>
      <c r="G14" s="61"/>
      <c r="H14" s="61"/>
      <c r="I14" s="61"/>
      <c r="J14" s="62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37"/>
    </row>
    <row r="15" spans="1:30" ht="20.25" thickTop="1" thickBot="1">
      <c r="A15" s="37"/>
      <c r="B15" s="117" t="s">
        <v>100</v>
      </c>
      <c r="C15" s="118">
        <f>'Sales-Dec'!L108</f>
        <v>91620</v>
      </c>
      <c r="D15" s="73"/>
      <c r="E15" s="61"/>
      <c r="F15" s="61"/>
      <c r="G15" s="61"/>
      <c r="H15" s="61"/>
      <c r="I15" s="61"/>
      <c r="J15" s="62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37"/>
    </row>
    <row r="16" spans="1:30" ht="20.25" thickTop="1" thickBot="1">
      <c r="A16" s="37"/>
      <c r="B16" s="117" t="s">
        <v>76</v>
      </c>
      <c r="C16" s="118">
        <f>'Sales-Jan'!L108</f>
        <v>96710</v>
      </c>
      <c r="D16" s="73"/>
      <c r="E16" s="61"/>
      <c r="F16" s="61"/>
      <c r="G16" s="61"/>
      <c r="H16" s="61"/>
      <c r="I16" s="61"/>
      <c r="J16" s="62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37"/>
    </row>
    <row r="17" spans="1:30" ht="20.25" thickTop="1" thickBot="1">
      <c r="A17" s="37"/>
      <c r="B17" s="117" t="s">
        <v>89</v>
      </c>
      <c r="C17" s="118">
        <f>'Sales-Feb'!L108</f>
        <v>101800</v>
      </c>
      <c r="D17" s="73"/>
      <c r="E17" s="61"/>
      <c r="F17" s="61"/>
      <c r="G17" s="61"/>
      <c r="H17" s="61"/>
      <c r="I17" s="61"/>
      <c r="J17" s="62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37"/>
    </row>
    <row r="18" spans="1:30" ht="20.25" thickTop="1" thickBot="1">
      <c r="A18" s="37"/>
      <c r="B18" s="117" t="s">
        <v>90</v>
      </c>
      <c r="C18" s="118">
        <f>'Sales-Mar'!L108</f>
        <v>106890</v>
      </c>
      <c r="D18" s="73"/>
      <c r="E18" s="61"/>
      <c r="F18" s="61"/>
      <c r="G18" s="61"/>
      <c r="H18" s="61"/>
      <c r="I18" s="61"/>
      <c r="J18" s="62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37"/>
    </row>
    <row r="19" spans="1:30" ht="20.25" thickTop="1" thickBot="1">
      <c r="A19" s="37"/>
      <c r="B19" s="5" t="s">
        <v>133</v>
      </c>
      <c r="C19" s="119">
        <f>SUM(C7:C18)</f>
        <v>946540</v>
      </c>
      <c r="D19" s="78"/>
      <c r="E19" s="54"/>
      <c r="F19" s="54"/>
      <c r="G19" s="54"/>
      <c r="H19" s="54"/>
      <c r="I19" s="54"/>
      <c r="J19" s="7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37"/>
    </row>
    <row r="20" spans="1:30" ht="16.5" customHeight="1" thickTop="1" thickBot="1">
      <c r="A20" s="37"/>
      <c r="B20" s="103"/>
      <c r="C20" s="103"/>
      <c r="D20" s="103"/>
      <c r="E20" s="103"/>
      <c r="F20" s="103"/>
      <c r="G20" s="103"/>
      <c r="H20" s="103"/>
      <c r="I20" s="103"/>
      <c r="J20" s="103"/>
      <c r="K20" s="1"/>
      <c r="L20" s="1"/>
      <c r="M20" s="1"/>
      <c r="N20" s="1"/>
      <c r="O20" s="1"/>
      <c r="P20" s="1"/>
      <c r="Q20" s="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27" thickTop="1" thickBot="1">
      <c r="A21" s="37"/>
      <c r="B21" s="86" t="s">
        <v>134</v>
      </c>
      <c r="C21" s="87"/>
      <c r="D21" s="87"/>
      <c r="E21" s="87"/>
      <c r="F21" s="87"/>
      <c r="G21" s="87"/>
      <c r="H21" s="87"/>
      <c r="I21" s="87"/>
      <c r="J21" s="88"/>
      <c r="K21" s="89"/>
      <c r="L21" s="90"/>
      <c r="M21" s="90"/>
      <c r="N21" s="90"/>
      <c r="O21" s="90"/>
      <c r="P21" s="91"/>
      <c r="Q21" s="108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37"/>
    </row>
    <row r="22" spans="1:30" ht="20.25" thickTop="1" thickBot="1">
      <c r="A22" s="37"/>
      <c r="B22" s="5" t="s">
        <v>2</v>
      </c>
      <c r="C22" s="5" t="s">
        <v>77</v>
      </c>
      <c r="D22" s="5" t="s">
        <v>91</v>
      </c>
      <c r="E22" s="5" t="s">
        <v>92</v>
      </c>
      <c r="F22" s="5" t="s">
        <v>93</v>
      </c>
      <c r="G22" s="5" t="s">
        <v>95</v>
      </c>
      <c r="H22" s="5" t="s">
        <v>96</v>
      </c>
      <c r="I22" s="5" t="s">
        <v>97</v>
      </c>
      <c r="J22" s="5" t="s">
        <v>98</v>
      </c>
      <c r="K22" s="5" t="s">
        <v>99</v>
      </c>
      <c r="L22" s="5" t="s">
        <v>100</v>
      </c>
      <c r="M22" s="5" t="s">
        <v>76</v>
      </c>
      <c r="N22" s="5" t="s">
        <v>89</v>
      </c>
      <c r="O22" s="5" t="s">
        <v>90</v>
      </c>
      <c r="P22" s="5" t="s">
        <v>115</v>
      </c>
      <c r="Q22" s="108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37"/>
    </row>
    <row r="23" spans="1:30" ht="20.25" thickTop="1" thickBot="1">
      <c r="A23" s="37"/>
      <c r="B23" s="5">
        <v>1</v>
      </c>
      <c r="C23" s="6" t="str">
        <f xml:space="preserve"> IF('Master Sheet'!C39="", "",'Master Sheet'!C39)</f>
        <v>Raju</v>
      </c>
      <c r="D23" s="120">
        <f>'Sales-Apr'!D111</f>
        <v>20200</v>
      </c>
      <c r="E23" s="120">
        <f>'Sales-May'!D111</f>
        <v>22440</v>
      </c>
      <c r="F23" s="120">
        <f>'Sales-Jun'!D111</f>
        <v>24480</v>
      </c>
      <c r="G23" s="120">
        <f>'Sales-Jul'!D111</f>
        <v>26520</v>
      </c>
      <c r="H23" s="120">
        <f>'Sales-Aug'!D111</f>
        <v>28560</v>
      </c>
      <c r="I23" s="120">
        <f>'Sales-Sep'!D111</f>
        <v>30600</v>
      </c>
      <c r="J23" s="120">
        <f>'Sales-Oct'!D111</f>
        <v>32640</v>
      </c>
      <c r="K23" s="120">
        <f>'Sales-Nov'!D111</f>
        <v>34680</v>
      </c>
      <c r="L23" s="120">
        <f>'Sales-Dec'!D111</f>
        <v>36720</v>
      </c>
      <c r="M23" s="120">
        <f>'Sales-Jan'!D111</f>
        <v>38760</v>
      </c>
      <c r="N23" s="120">
        <f>'Sales-Feb'!D111</f>
        <v>40800</v>
      </c>
      <c r="O23" s="120">
        <f>'Sales-Mar'!D111</f>
        <v>42840</v>
      </c>
      <c r="P23" s="120">
        <f>IF(SUM(D23:O23)=0, "", SUM(D23:O23))</f>
        <v>379240</v>
      </c>
      <c r="Q23" s="108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37"/>
    </row>
    <row r="24" spans="1:30" ht="20.25" thickTop="1" thickBot="1">
      <c r="A24" s="37"/>
      <c r="B24" s="5">
        <v>2</v>
      </c>
      <c r="C24" s="6" t="str">
        <f xml:space="preserve"> IF('Master Sheet'!C40="", "",'Master Sheet'!C40)</f>
        <v>Monu</v>
      </c>
      <c r="D24" s="120">
        <f>'Sales-Apr'!D112</f>
        <v>10100</v>
      </c>
      <c r="E24" s="120">
        <f>'Sales-May'!D112</f>
        <v>11110</v>
      </c>
      <c r="F24" s="120">
        <f>'Sales-Jun'!D112</f>
        <v>12120</v>
      </c>
      <c r="G24" s="120">
        <f>'Sales-Jul'!D112</f>
        <v>13130</v>
      </c>
      <c r="H24" s="120">
        <f>'Sales-Aug'!D112</f>
        <v>14140</v>
      </c>
      <c r="I24" s="120">
        <f>'Sales-Sep'!D112</f>
        <v>15150</v>
      </c>
      <c r="J24" s="120">
        <f>'Sales-Oct'!D112</f>
        <v>16160</v>
      </c>
      <c r="K24" s="120">
        <f>'Sales-Nov'!D112</f>
        <v>17170</v>
      </c>
      <c r="L24" s="120">
        <f>'Sales-Dec'!D112</f>
        <v>18180</v>
      </c>
      <c r="M24" s="120">
        <f>'Sales-Jan'!D112</f>
        <v>19190</v>
      </c>
      <c r="N24" s="120">
        <f>'Sales-Feb'!D112</f>
        <v>20200</v>
      </c>
      <c r="O24" s="120">
        <f>'Sales-Mar'!D112</f>
        <v>21210</v>
      </c>
      <c r="P24" s="120">
        <f t="shared" ref="P24:P47" si="0">IF(SUM(D24:O24)=0, "", SUM(D24:O24))</f>
        <v>187860</v>
      </c>
      <c r="Q24" s="108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37"/>
    </row>
    <row r="25" spans="1:30" ht="20.25" thickTop="1" thickBot="1">
      <c r="A25" s="37"/>
      <c r="B25" s="5">
        <v>3</v>
      </c>
      <c r="C25" s="6" t="str">
        <f xml:space="preserve"> IF('Master Sheet'!C41="", "",'Master Sheet'!C41)</f>
        <v>Tiku</v>
      </c>
      <c r="D25" s="120">
        <f>'Sales-Apr'!D113</f>
        <v>10300</v>
      </c>
      <c r="E25" s="120">
        <f>'Sales-May'!D113</f>
        <v>11330</v>
      </c>
      <c r="F25" s="120">
        <f>'Sales-Jun'!D113</f>
        <v>12360</v>
      </c>
      <c r="G25" s="120">
        <f>'Sales-Jul'!D113</f>
        <v>13390</v>
      </c>
      <c r="H25" s="120">
        <f>'Sales-Aug'!D113</f>
        <v>14420</v>
      </c>
      <c r="I25" s="120">
        <f>'Sales-Sep'!D113</f>
        <v>15450</v>
      </c>
      <c r="J25" s="120">
        <f>'Sales-Oct'!D113</f>
        <v>16480</v>
      </c>
      <c r="K25" s="120">
        <f>'Sales-Nov'!D113</f>
        <v>17510</v>
      </c>
      <c r="L25" s="120">
        <f>'Sales-Dec'!D113</f>
        <v>18540</v>
      </c>
      <c r="M25" s="120">
        <f>'Sales-Jan'!D113</f>
        <v>19570</v>
      </c>
      <c r="N25" s="120">
        <f>'Sales-Feb'!D113</f>
        <v>20600</v>
      </c>
      <c r="O25" s="120">
        <f>'Sales-Mar'!D113</f>
        <v>21630</v>
      </c>
      <c r="P25" s="120">
        <f t="shared" si="0"/>
        <v>191580</v>
      </c>
      <c r="Q25" s="108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37"/>
    </row>
    <row r="26" spans="1:30" ht="20.25" thickTop="1" thickBot="1">
      <c r="A26" s="37"/>
      <c r="B26" s="5">
        <v>4</v>
      </c>
      <c r="C26" s="6" t="str">
        <f xml:space="preserve"> IF('Master Sheet'!C42="", "",'Master Sheet'!C42)</f>
        <v>Minu</v>
      </c>
      <c r="D26" s="120">
        <f>'Sales-Apr'!D114</f>
        <v>10100</v>
      </c>
      <c r="E26" s="120">
        <f>'Sales-May'!D114</f>
        <v>11110</v>
      </c>
      <c r="F26" s="120">
        <f>'Sales-Jun'!D114</f>
        <v>12120</v>
      </c>
      <c r="G26" s="120">
        <f>'Sales-Jul'!D114</f>
        <v>13130</v>
      </c>
      <c r="H26" s="120">
        <f>'Sales-Aug'!D114</f>
        <v>14140</v>
      </c>
      <c r="I26" s="120">
        <f>'Sales-Sep'!D114</f>
        <v>15150</v>
      </c>
      <c r="J26" s="120">
        <f>'Sales-Oct'!D114</f>
        <v>16160</v>
      </c>
      <c r="K26" s="120">
        <f>'Sales-Nov'!D114</f>
        <v>17170</v>
      </c>
      <c r="L26" s="120">
        <f>'Sales-Dec'!D114</f>
        <v>18180</v>
      </c>
      <c r="M26" s="120">
        <f>'Sales-Jan'!D114</f>
        <v>19190</v>
      </c>
      <c r="N26" s="120">
        <f>'Sales-Feb'!D114</f>
        <v>20200</v>
      </c>
      <c r="O26" s="120">
        <f>'Sales-Mar'!D114</f>
        <v>21210</v>
      </c>
      <c r="P26" s="120">
        <f t="shared" si="0"/>
        <v>187860</v>
      </c>
      <c r="Q26" s="108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37"/>
    </row>
    <row r="27" spans="1:30" ht="20.25" thickTop="1" thickBot="1">
      <c r="A27" s="37"/>
      <c r="B27" s="5">
        <v>5</v>
      </c>
      <c r="C27" s="6" t="str">
        <f xml:space="preserve"> IF('Master Sheet'!C43="", "",'Master Sheet'!C43)</f>
        <v/>
      </c>
      <c r="D27" s="120" t="str">
        <f>'Sales-Apr'!D115</f>
        <v/>
      </c>
      <c r="E27" s="120" t="str">
        <f>'Sales-May'!D115</f>
        <v/>
      </c>
      <c r="F27" s="120" t="str">
        <f>'Sales-Jun'!D115</f>
        <v/>
      </c>
      <c r="G27" s="120" t="str">
        <f>'Sales-Jul'!D115</f>
        <v/>
      </c>
      <c r="H27" s="120" t="str">
        <f>'Sales-Aug'!D115</f>
        <v/>
      </c>
      <c r="I27" s="120" t="str">
        <f>'Sales-Sep'!D115</f>
        <v/>
      </c>
      <c r="J27" s="120" t="str">
        <f>'Sales-Oct'!D115</f>
        <v/>
      </c>
      <c r="K27" s="120" t="str">
        <f>'Sales-Nov'!D115</f>
        <v/>
      </c>
      <c r="L27" s="120" t="str">
        <f>'Sales-Dec'!D115</f>
        <v/>
      </c>
      <c r="M27" s="120" t="str">
        <f>'Sales-Jan'!D115</f>
        <v/>
      </c>
      <c r="N27" s="120" t="str">
        <f>'Sales-Feb'!D115</f>
        <v/>
      </c>
      <c r="O27" s="120" t="str">
        <f>'Sales-Mar'!D115</f>
        <v/>
      </c>
      <c r="P27" s="120" t="str">
        <f t="shared" si="0"/>
        <v/>
      </c>
      <c r="Q27" s="108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37"/>
    </row>
    <row r="28" spans="1:30" ht="20.25" thickTop="1" thickBot="1">
      <c r="A28" s="37"/>
      <c r="B28" s="5">
        <v>6</v>
      </c>
      <c r="C28" s="6" t="str">
        <f xml:space="preserve"> IF('Master Sheet'!C44="", "",'Master Sheet'!C44)</f>
        <v/>
      </c>
      <c r="D28" s="120" t="str">
        <f>'Sales-Apr'!D116</f>
        <v/>
      </c>
      <c r="E28" s="120" t="str">
        <f>'Sales-May'!D116</f>
        <v/>
      </c>
      <c r="F28" s="120" t="str">
        <f>'Sales-Jun'!D116</f>
        <v/>
      </c>
      <c r="G28" s="120" t="str">
        <f>'Sales-Jul'!D116</f>
        <v/>
      </c>
      <c r="H28" s="120" t="str">
        <f>'Sales-Aug'!D116</f>
        <v/>
      </c>
      <c r="I28" s="120" t="str">
        <f>'Sales-Sep'!D116</f>
        <v/>
      </c>
      <c r="J28" s="120" t="str">
        <f>'Sales-Oct'!D116</f>
        <v/>
      </c>
      <c r="K28" s="120" t="str">
        <f>'Sales-Nov'!D116</f>
        <v/>
      </c>
      <c r="L28" s="120" t="str">
        <f>'Sales-Dec'!D116</f>
        <v/>
      </c>
      <c r="M28" s="120" t="str">
        <f>'Sales-Jan'!D116</f>
        <v/>
      </c>
      <c r="N28" s="120" t="str">
        <f>'Sales-Feb'!D116</f>
        <v/>
      </c>
      <c r="O28" s="120" t="str">
        <f>'Sales-Mar'!D116</f>
        <v/>
      </c>
      <c r="P28" s="120" t="str">
        <f t="shared" si="0"/>
        <v/>
      </c>
      <c r="Q28" s="108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37"/>
    </row>
    <row r="29" spans="1:30" ht="20.25" thickTop="1" thickBot="1">
      <c r="A29" s="37"/>
      <c r="B29" s="5">
        <v>7</v>
      </c>
      <c r="C29" s="6" t="str">
        <f xml:space="preserve"> IF('Master Sheet'!C45="", "",'Master Sheet'!C45)</f>
        <v/>
      </c>
      <c r="D29" s="120" t="str">
        <f>'Sales-Apr'!D117</f>
        <v/>
      </c>
      <c r="E29" s="120" t="str">
        <f>'Sales-May'!D117</f>
        <v/>
      </c>
      <c r="F29" s="120" t="str">
        <f>'Sales-Jun'!D117</f>
        <v/>
      </c>
      <c r="G29" s="120" t="str">
        <f>'Sales-Jul'!D117</f>
        <v/>
      </c>
      <c r="H29" s="120" t="str">
        <f>'Sales-Aug'!D117</f>
        <v/>
      </c>
      <c r="I29" s="120" t="str">
        <f>'Sales-Sep'!D117</f>
        <v/>
      </c>
      <c r="J29" s="120" t="str">
        <f>'Sales-Oct'!D117</f>
        <v/>
      </c>
      <c r="K29" s="120" t="str">
        <f>'Sales-Nov'!D117</f>
        <v/>
      </c>
      <c r="L29" s="120" t="str">
        <f>'Sales-Dec'!D117</f>
        <v/>
      </c>
      <c r="M29" s="120" t="str">
        <f>'Sales-Jan'!D117</f>
        <v/>
      </c>
      <c r="N29" s="120" t="str">
        <f>'Sales-Feb'!D117</f>
        <v/>
      </c>
      <c r="O29" s="120" t="str">
        <f>'Sales-Mar'!D117</f>
        <v/>
      </c>
      <c r="P29" s="120" t="str">
        <f t="shared" si="0"/>
        <v/>
      </c>
      <c r="Q29" s="108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37"/>
    </row>
    <row r="30" spans="1:30" ht="20.25" thickTop="1" thickBot="1">
      <c r="A30" s="37"/>
      <c r="B30" s="5">
        <v>8</v>
      </c>
      <c r="C30" s="6" t="str">
        <f xml:space="preserve"> IF('Master Sheet'!C46="", "",'Master Sheet'!C46)</f>
        <v/>
      </c>
      <c r="D30" s="120" t="str">
        <f>'Sales-Apr'!D118</f>
        <v/>
      </c>
      <c r="E30" s="120" t="str">
        <f>'Sales-May'!D118</f>
        <v/>
      </c>
      <c r="F30" s="120" t="str">
        <f>'Sales-Jun'!D118</f>
        <v/>
      </c>
      <c r="G30" s="120" t="str">
        <f>'Sales-Jul'!D118</f>
        <v/>
      </c>
      <c r="H30" s="120" t="str">
        <f>'Sales-Aug'!D118</f>
        <v/>
      </c>
      <c r="I30" s="120" t="str">
        <f>'Sales-Sep'!D118</f>
        <v/>
      </c>
      <c r="J30" s="120" t="str">
        <f>'Sales-Oct'!D118</f>
        <v/>
      </c>
      <c r="K30" s="120" t="str">
        <f>'Sales-Nov'!D118</f>
        <v/>
      </c>
      <c r="L30" s="120" t="str">
        <f>'Sales-Dec'!D118</f>
        <v/>
      </c>
      <c r="M30" s="120" t="str">
        <f>'Sales-Jan'!D118</f>
        <v/>
      </c>
      <c r="N30" s="120" t="str">
        <f>'Sales-Feb'!D118</f>
        <v/>
      </c>
      <c r="O30" s="120" t="str">
        <f>'Sales-Mar'!D118</f>
        <v/>
      </c>
      <c r="P30" s="120" t="str">
        <f t="shared" si="0"/>
        <v/>
      </c>
      <c r="Q30" s="108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37"/>
    </row>
    <row r="31" spans="1:30" ht="20.25" thickTop="1" thickBot="1">
      <c r="A31" s="37"/>
      <c r="B31" s="5">
        <v>9</v>
      </c>
      <c r="C31" s="6" t="str">
        <f xml:space="preserve"> IF('Master Sheet'!C47="", "",'Master Sheet'!C47)</f>
        <v/>
      </c>
      <c r="D31" s="120" t="str">
        <f>'Sales-Apr'!D119</f>
        <v/>
      </c>
      <c r="E31" s="120" t="str">
        <f>'Sales-May'!D119</f>
        <v/>
      </c>
      <c r="F31" s="120" t="str">
        <f>'Sales-Jun'!D119</f>
        <v/>
      </c>
      <c r="G31" s="120" t="str">
        <f>'Sales-Jul'!D119</f>
        <v/>
      </c>
      <c r="H31" s="120" t="str">
        <f>'Sales-Aug'!D119</f>
        <v/>
      </c>
      <c r="I31" s="120" t="str">
        <f>'Sales-Sep'!D119</f>
        <v/>
      </c>
      <c r="J31" s="120" t="str">
        <f>'Sales-Oct'!D119</f>
        <v/>
      </c>
      <c r="K31" s="120" t="str">
        <f>'Sales-Nov'!D119</f>
        <v/>
      </c>
      <c r="L31" s="120" t="str">
        <f>'Sales-Dec'!D119</f>
        <v/>
      </c>
      <c r="M31" s="120" t="str">
        <f>'Sales-Jan'!D119</f>
        <v/>
      </c>
      <c r="N31" s="120" t="str">
        <f>'Sales-Feb'!D119</f>
        <v/>
      </c>
      <c r="O31" s="120" t="str">
        <f>'Sales-Mar'!D119</f>
        <v/>
      </c>
      <c r="P31" s="120" t="str">
        <f t="shared" si="0"/>
        <v/>
      </c>
      <c r="Q31" s="108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37"/>
    </row>
    <row r="32" spans="1:30" ht="20.25" thickTop="1" thickBot="1">
      <c r="A32" s="37"/>
      <c r="B32" s="5">
        <v>10</v>
      </c>
      <c r="C32" s="6" t="str">
        <f xml:space="preserve"> IF('Master Sheet'!C48="", "",'Master Sheet'!C48)</f>
        <v/>
      </c>
      <c r="D32" s="120" t="str">
        <f>'Sales-Apr'!D120</f>
        <v/>
      </c>
      <c r="E32" s="120" t="str">
        <f>'Sales-May'!D120</f>
        <v/>
      </c>
      <c r="F32" s="120" t="str">
        <f>'Sales-Jun'!D120</f>
        <v/>
      </c>
      <c r="G32" s="120" t="str">
        <f>'Sales-Jul'!D120</f>
        <v/>
      </c>
      <c r="H32" s="120" t="str">
        <f>'Sales-Aug'!D120</f>
        <v/>
      </c>
      <c r="I32" s="120" t="str">
        <f>'Sales-Sep'!D120</f>
        <v/>
      </c>
      <c r="J32" s="120" t="str">
        <f>'Sales-Oct'!D120</f>
        <v/>
      </c>
      <c r="K32" s="120" t="str">
        <f>'Sales-Nov'!D120</f>
        <v/>
      </c>
      <c r="L32" s="120" t="str">
        <f>'Sales-Dec'!D120</f>
        <v/>
      </c>
      <c r="M32" s="120" t="str">
        <f>'Sales-Jan'!D120</f>
        <v/>
      </c>
      <c r="N32" s="120" t="str">
        <f>'Sales-Feb'!D120</f>
        <v/>
      </c>
      <c r="O32" s="120" t="str">
        <f>'Sales-Mar'!D120</f>
        <v/>
      </c>
      <c r="P32" s="120" t="str">
        <f t="shared" si="0"/>
        <v/>
      </c>
      <c r="Q32" s="108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37"/>
    </row>
    <row r="33" spans="1:30" ht="20.25" thickTop="1" thickBot="1">
      <c r="A33" s="37"/>
      <c r="B33" s="5">
        <v>11</v>
      </c>
      <c r="C33" s="6" t="str">
        <f xml:space="preserve"> IF('Master Sheet'!C49="", "",'Master Sheet'!C49)</f>
        <v/>
      </c>
      <c r="D33" s="120" t="str">
        <f>'Sales-Apr'!D121</f>
        <v/>
      </c>
      <c r="E33" s="120" t="str">
        <f>'Sales-May'!D121</f>
        <v/>
      </c>
      <c r="F33" s="120" t="str">
        <f>'Sales-Jun'!D121</f>
        <v/>
      </c>
      <c r="G33" s="120" t="str">
        <f>'Sales-Jul'!D121</f>
        <v/>
      </c>
      <c r="H33" s="120" t="str">
        <f>'Sales-Aug'!D121</f>
        <v/>
      </c>
      <c r="I33" s="120" t="str">
        <f>'Sales-Sep'!D121</f>
        <v/>
      </c>
      <c r="J33" s="120" t="str">
        <f>'Sales-Oct'!D121</f>
        <v/>
      </c>
      <c r="K33" s="120" t="str">
        <f>'Sales-Nov'!D121</f>
        <v/>
      </c>
      <c r="L33" s="120" t="str">
        <f>'Sales-Dec'!D121</f>
        <v/>
      </c>
      <c r="M33" s="120" t="str">
        <f>'Sales-Jan'!D121</f>
        <v/>
      </c>
      <c r="N33" s="120" t="str">
        <f>'Sales-Feb'!D121</f>
        <v/>
      </c>
      <c r="O33" s="120" t="str">
        <f>'Sales-Mar'!D121</f>
        <v/>
      </c>
      <c r="P33" s="120" t="str">
        <f t="shared" si="0"/>
        <v/>
      </c>
      <c r="Q33" s="108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37"/>
    </row>
    <row r="34" spans="1:30" ht="20.25" thickTop="1" thickBot="1">
      <c r="A34" s="37"/>
      <c r="B34" s="5">
        <v>12</v>
      </c>
      <c r="C34" s="6" t="str">
        <f xml:space="preserve"> IF('Master Sheet'!C50="", "",'Master Sheet'!C50)</f>
        <v/>
      </c>
      <c r="D34" s="120" t="str">
        <f>'Sales-Apr'!D122</f>
        <v/>
      </c>
      <c r="E34" s="120" t="str">
        <f>'Sales-May'!D122</f>
        <v/>
      </c>
      <c r="F34" s="120" t="str">
        <f>'Sales-Jun'!D122</f>
        <v/>
      </c>
      <c r="G34" s="120" t="str">
        <f>'Sales-Jul'!D122</f>
        <v/>
      </c>
      <c r="H34" s="120" t="str">
        <f>'Sales-Aug'!D122</f>
        <v/>
      </c>
      <c r="I34" s="120" t="str">
        <f>'Sales-Sep'!D122</f>
        <v/>
      </c>
      <c r="J34" s="120" t="str">
        <f>'Sales-Oct'!D122</f>
        <v/>
      </c>
      <c r="K34" s="120" t="str">
        <f>'Sales-Nov'!D122</f>
        <v/>
      </c>
      <c r="L34" s="120" t="str">
        <f>'Sales-Dec'!D122</f>
        <v/>
      </c>
      <c r="M34" s="120" t="str">
        <f>'Sales-Jan'!D122</f>
        <v/>
      </c>
      <c r="N34" s="120" t="str">
        <f>'Sales-Feb'!D122</f>
        <v/>
      </c>
      <c r="O34" s="120" t="str">
        <f>'Sales-Mar'!D122</f>
        <v/>
      </c>
      <c r="P34" s="120" t="str">
        <f t="shared" si="0"/>
        <v/>
      </c>
      <c r="Q34" s="108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37"/>
    </row>
    <row r="35" spans="1:30" ht="20.25" thickTop="1" thickBot="1">
      <c r="A35" s="37"/>
      <c r="B35" s="5">
        <v>13</v>
      </c>
      <c r="C35" s="6" t="str">
        <f xml:space="preserve"> IF('Master Sheet'!C51="", "",'Master Sheet'!C51)</f>
        <v/>
      </c>
      <c r="D35" s="120" t="str">
        <f>'Sales-Apr'!D123</f>
        <v/>
      </c>
      <c r="E35" s="120" t="str">
        <f>'Sales-May'!D123</f>
        <v/>
      </c>
      <c r="F35" s="120" t="str">
        <f>'Sales-Jun'!D123</f>
        <v/>
      </c>
      <c r="G35" s="120" t="str">
        <f>'Sales-Jul'!D123</f>
        <v/>
      </c>
      <c r="H35" s="120" t="str">
        <f>'Sales-Aug'!D123</f>
        <v/>
      </c>
      <c r="I35" s="120" t="str">
        <f>'Sales-Sep'!D123</f>
        <v/>
      </c>
      <c r="J35" s="120" t="str">
        <f>'Sales-Oct'!D123</f>
        <v/>
      </c>
      <c r="K35" s="120" t="str">
        <f>'Sales-Nov'!D123</f>
        <v/>
      </c>
      <c r="L35" s="120" t="str">
        <f>'Sales-Dec'!D123</f>
        <v/>
      </c>
      <c r="M35" s="120" t="str">
        <f>'Sales-Jan'!D123</f>
        <v/>
      </c>
      <c r="N35" s="120" t="str">
        <f>'Sales-Feb'!D123</f>
        <v/>
      </c>
      <c r="O35" s="120" t="str">
        <f>'Sales-Mar'!D123</f>
        <v/>
      </c>
      <c r="P35" s="120" t="str">
        <f t="shared" si="0"/>
        <v/>
      </c>
      <c r="Q35" s="108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37"/>
    </row>
    <row r="36" spans="1:30" ht="20.25" thickTop="1" thickBot="1">
      <c r="A36" s="37"/>
      <c r="B36" s="5">
        <v>14</v>
      </c>
      <c r="C36" s="6" t="str">
        <f xml:space="preserve"> IF('Master Sheet'!C52="", "",'Master Sheet'!C52)</f>
        <v/>
      </c>
      <c r="D36" s="120" t="str">
        <f>'Sales-Apr'!D124</f>
        <v/>
      </c>
      <c r="E36" s="120" t="str">
        <f>'Sales-May'!D124</f>
        <v/>
      </c>
      <c r="F36" s="120" t="str">
        <f>'Sales-Jun'!D124</f>
        <v/>
      </c>
      <c r="G36" s="120" t="str">
        <f>'Sales-Jul'!D124</f>
        <v/>
      </c>
      <c r="H36" s="120" t="str">
        <f>'Sales-Aug'!D124</f>
        <v/>
      </c>
      <c r="I36" s="120" t="str">
        <f>'Sales-Sep'!D124</f>
        <v/>
      </c>
      <c r="J36" s="120" t="str">
        <f>'Sales-Oct'!D124</f>
        <v/>
      </c>
      <c r="K36" s="120" t="str">
        <f>'Sales-Nov'!D124</f>
        <v/>
      </c>
      <c r="L36" s="120" t="str">
        <f>'Sales-Dec'!D124</f>
        <v/>
      </c>
      <c r="M36" s="120" t="str">
        <f>'Sales-Jan'!D124</f>
        <v/>
      </c>
      <c r="N36" s="120" t="str">
        <f>'Sales-Feb'!D124</f>
        <v/>
      </c>
      <c r="O36" s="120" t="str">
        <f>'Sales-Mar'!D124</f>
        <v/>
      </c>
      <c r="P36" s="120" t="str">
        <f t="shared" si="0"/>
        <v/>
      </c>
      <c r="Q36" s="108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37"/>
    </row>
    <row r="37" spans="1:30" ht="20.25" thickTop="1" thickBot="1">
      <c r="A37" s="37"/>
      <c r="B37" s="5">
        <v>15</v>
      </c>
      <c r="C37" s="6" t="str">
        <f xml:space="preserve"> IF('Master Sheet'!C53="", "",'Master Sheet'!C53)</f>
        <v/>
      </c>
      <c r="D37" s="120" t="str">
        <f>'Sales-Apr'!D125</f>
        <v/>
      </c>
      <c r="E37" s="120" t="str">
        <f>'Sales-May'!D125</f>
        <v/>
      </c>
      <c r="F37" s="120" t="str">
        <f>'Sales-Jun'!D125</f>
        <v/>
      </c>
      <c r="G37" s="120" t="str">
        <f>'Sales-Jul'!D125</f>
        <v/>
      </c>
      <c r="H37" s="120" t="str">
        <f>'Sales-Aug'!D125</f>
        <v/>
      </c>
      <c r="I37" s="120" t="str">
        <f>'Sales-Sep'!D125</f>
        <v/>
      </c>
      <c r="J37" s="120" t="str">
        <f>'Sales-Oct'!D125</f>
        <v/>
      </c>
      <c r="K37" s="120" t="str">
        <f>'Sales-Nov'!D125</f>
        <v/>
      </c>
      <c r="L37" s="120" t="str">
        <f>'Sales-Dec'!D125</f>
        <v/>
      </c>
      <c r="M37" s="120" t="str">
        <f>'Sales-Jan'!D125</f>
        <v/>
      </c>
      <c r="N37" s="120" t="str">
        <f>'Sales-Feb'!D125</f>
        <v/>
      </c>
      <c r="O37" s="120" t="str">
        <f>'Sales-Mar'!D125</f>
        <v/>
      </c>
      <c r="P37" s="120" t="str">
        <f t="shared" si="0"/>
        <v/>
      </c>
      <c r="Q37" s="108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37"/>
    </row>
    <row r="38" spans="1:30" ht="20.25" thickTop="1" thickBot="1">
      <c r="A38" s="37"/>
      <c r="B38" s="5">
        <v>16</v>
      </c>
      <c r="C38" s="6" t="str">
        <f xml:space="preserve"> IF('Master Sheet'!C54="", "",'Master Sheet'!C54)</f>
        <v/>
      </c>
      <c r="D38" s="120" t="str">
        <f>'Sales-Apr'!D126</f>
        <v/>
      </c>
      <c r="E38" s="120" t="str">
        <f>'Sales-May'!D126</f>
        <v/>
      </c>
      <c r="F38" s="120" t="str">
        <f>'Sales-Jun'!D126</f>
        <v/>
      </c>
      <c r="G38" s="120" t="str">
        <f>'Sales-Jul'!D126</f>
        <v/>
      </c>
      <c r="H38" s="120" t="str">
        <f>'Sales-Aug'!D126</f>
        <v/>
      </c>
      <c r="I38" s="120" t="str">
        <f>'Sales-Sep'!D126</f>
        <v/>
      </c>
      <c r="J38" s="120" t="str">
        <f>'Sales-Oct'!D126</f>
        <v/>
      </c>
      <c r="K38" s="120" t="str">
        <f>'Sales-Nov'!D126</f>
        <v/>
      </c>
      <c r="L38" s="120" t="str">
        <f>'Sales-Dec'!D126</f>
        <v/>
      </c>
      <c r="M38" s="120" t="str">
        <f>'Sales-Jan'!D126</f>
        <v/>
      </c>
      <c r="N38" s="120" t="str">
        <f>'Sales-Feb'!D126</f>
        <v/>
      </c>
      <c r="O38" s="120" t="str">
        <f>'Sales-Mar'!D126</f>
        <v/>
      </c>
      <c r="P38" s="120" t="str">
        <f t="shared" si="0"/>
        <v/>
      </c>
      <c r="Q38" s="108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37"/>
    </row>
    <row r="39" spans="1:30" ht="20.25" thickTop="1" thickBot="1">
      <c r="A39" s="37"/>
      <c r="B39" s="5">
        <v>17</v>
      </c>
      <c r="C39" s="6" t="str">
        <f xml:space="preserve"> IF('Master Sheet'!C55="", "",'Master Sheet'!C55)</f>
        <v/>
      </c>
      <c r="D39" s="120" t="str">
        <f>'Sales-Apr'!D127</f>
        <v/>
      </c>
      <c r="E39" s="120" t="str">
        <f>'Sales-May'!D127</f>
        <v/>
      </c>
      <c r="F39" s="120" t="str">
        <f>'Sales-Jun'!D127</f>
        <v/>
      </c>
      <c r="G39" s="120" t="str">
        <f>'Sales-Jul'!D127</f>
        <v/>
      </c>
      <c r="H39" s="120" t="str">
        <f>'Sales-Aug'!D127</f>
        <v/>
      </c>
      <c r="I39" s="120" t="str">
        <f>'Sales-Sep'!D127</f>
        <v/>
      </c>
      <c r="J39" s="120" t="str">
        <f>'Sales-Oct'!D127</f>
        <v/>
      </c>
      <c r="K39" s="120" t="str">
        <f>'Sales-Nov'!D127</f>
        <v/>
      </c>
      <c r="L39" s="120" t="str">
        <f>'Sales-Dec'!D127</f>
        <v/>
      </c>
      <c r="M39" s="120" t="str">
        <f>'Sales-Jan'!D127</f>
        <v/>
      </c>
      <c r="N39" s="120" t="str">
        <f>'Sales-Feb'!D127</f>
        <v/>
      </c>
      <c r="O39" s="120" t="str">
        <f>'Sales-Mar'!D127</f>
        <v/>
      </c>
      <c r="P39" s="120" t="str">
        <f t="shared" si="0"/>
        <v/>
      </c>
      <c r="Q39" s="108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37"/>
    </row>
    <row r="40" spans="1:30" ht="20.25" thickTop="1" thickBot="1">
      <c r="A40" s="37"/>
      <c r="B40" s="5">
        <v>18</v>
      </c>
      <c r="C40" s="6" t="str">
        <f xml:space="preserve"> IF('Master Sheet'!C56="", "",'Master Sheet'!C56)</f>
        <v/>
      </c>
      <c r="D40" s="120" t="str">
        <f>'Sales-Apr'!D128</f>
        <v/>
      </c>
      <c r="E40" s="120" t="str">
        <f>'Sales-May'!D128</f>
        <v/>
      </c>
      <c r="F40" s="120" t="str">
        <f>'Sales-Jun'!D128</f>
        <v/>
      </c>
      <c r="G40" s="120" t="str">
        <f>'Sales-Jul'!D128</f>
        <v/>
      </c>
      <c r="H40" s="120" t="str">
        <f>'Sales-Aug'!D128</f>
        <v/>
      </c>
      <c r="I40" s="120" t="str">
        <f>'Sales-Sep'!D128</f>
        <v/>
      </c>
      <c r="J40" s="120" t="str">
        <f>'Sales-Oct'!D128</f>
        <v/>
      </c>
      <c r="K40" s="120" t="str">
        <f>'Sales-Nov'!D128</f>
        <v/>
      </c>
      <c r="L40" s="120" t="str">
        <f>'Sales-Dec'!D128</f>
        <v/>
      </c>
      <c r="M40" s="120" t="str">
        <f>'Sales-Jan'!D128</f>
        <v/>
      </c>
      <c r="N40" s="120" t="str">
        <f>'Sales-Feb'!D128</f>
        <v/>
      </c>
      <c r="O40" s="120" t="str">
        <f>'Sales-Mar'!D128</f>
        <v/>
      </c>
      <c r="P40" s="120" t="str">
        <f t="shared" si="0"/>
        <v/>
      </c>
      <c r="Q40" s="108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37"/>
    </row>
    <row r="41" spans="1:30" ht="20.25" thickTop="1" thickBot="1">
      <c r="A41" s="37"/>
      <c r="B41" s="5">
        <v>19</v>
      </c>
      <c r="C41" s="6" t="str">
        <f xml:space="preserve"> IF('Master Sheet'!C57="", "",'Master Sheet'!C57)</f>
        <v/>
      </c>
      <c r="D41" s="120" t="str">
        <f>'Sales-Apr'!D129</f>
        <v/>
      </c>
      <c r="E41" s="120" t="str">
        <f>'Sales-May'!D129</f>
        <v/>
      </c>
      <c r="F41" s="120" t="str">
        <f>'Sales-Jun'!D129</f>
        <v/>
      </c>
      <c r="G41" s="120" t="str">
        <f>'Sales-Jul'!D129</f>
        <v/>
      </c>
      <c r="H41" s="120" t="str">
        <f>'Sales-Aug'!D129</f>
        <v/>
      </c>
      <c r="I41" s="120" t="str">
        <f>'Sales-Sep'!D129</f>
        <v/>
      </c>
      <c r="J41" s="120" t="str">
        <f>'Sales-Oct'!D129</f>
        <v/>
      </c>
      <c r="K41" s="120" t="str">
        <f>'Sales-Nov'!D129</f>
        <v/>
      </c>
      <c r="L41" s="120" t="str">
        <f>'Sales-Dec'!D129</f>
        <v/>
      </c>
      <c r="M41" s="120" t="str">
        <f>'Sales-Jan'!D129</f>
        <v/>
      </c>
      <c r="N41" s="120" t="str">
        <f>'Sales-Feb'!D129</f>
        <v/>
      </c>
      <c r="O41" s="120" t="str">
        <f>'Sales-Mar'!D129</f>
        <v/>
      </c>
      <c r="P41" s="120" t="str">
        <f t="shared" si="0"/>
        <v/>
      </c>
      <c r="Q41" s="108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37"/>
    </row>
    <row r="42" spans="1:30" ht="20.25" thickTop="1" thickBot="1">
      <c r="A42" s="37"/>
      <c r="B42" s="5">
        <v>20</v>
      </c>
      <c r="C42" s="6" t="str">
        <f xml:space="preserve"> IF('Master Sheet'!C58="", "",'Master Sheet'!C58)</f>
        <v/>
      </c>
      <c r="D42" s="120" t="str">
        <f>'Sales-Apr'!D130</f>
        <v/>
      </c>
      <c r="E42" s="120" t="str">
        <f>'Sales-May'!D130</f>
        <v/>
      </c>
      <c r="F42" s="120" t="str">
        <f>'Sales-Jun'!D130</f>
        <v/>
      </c>
      <c r="G42" s="120" t="str">
        <f>'Sales-Jul'!D130</f>
        <v/>
      </c>
      <c r="H42" s="120" t="str">
        <f>'Sales-Aug'!D130</f>
        <v/>
      </c>
      <c r="I42" s="120" t="str">
        <f>'Sales-Sep'!D130</f>
        <v/>
      </c>
      <c r="J42" s="120" t="str">
        <f>'Sales-Oct'!D130</f>
        <v/>
      </c>
      <c r="K42" s="120" t="str">
        <f>'Sales-Nov'!D130</f>
        <v/>
      </c>
      <c r="L42" s="120" t="str">
        <f>'Sales-Dec'!D130</f>
        <v/>
      </c>
      <c r="M42" s="120" t="str">
        <f>'Sales-Jan'!D130</f>
        <v/>
      </c>
      <c r="N42" s="120" t="str">
        <f>'Sales-Feb'!D130</f>
        <v/>
      </c>
      <c r="O42" s="120" t="str">
        <f>'Sales-Mar'!D130</f>
        <v/>
      </c>
      <c r="P42" s="120" t="str">
        <f t="shared" si="0"/>
        <v/>
      </c>
      <c r="Q42" s="108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37"/>
    </row>
    <row r="43" spans="1:30" ht="20.25" thickTop="1" thickBot="1">
      <c r="A43" s="37"/>
      <c r="B43" s="5">
        <v>21</v>
      </c>
      <c r="C43" s="6" t="str">
        <f xml:space="preserve"> IF('Master Sheet'!C59="", "",'Master Sheet'!C59)</f>
        <v/>
      </c>
      <c r="D43" s="120" t="str">
        <f>'Sales-Apr'!D131</f>
        <v/>
      </c>
      <c r="E43" s="120" t="str">
        <f>'Sales-May'!D131</f>
        <v/>
      </c>
      <c r="F43" s="120" t="str">
        <f>'Sales-Jun'!D131</f>
        <v/>
      </c>
      <c r="G43" s="120" t="str">
        <f>'Sales-Jul'!D131</f>
        <v/>
      </c>
      <c r="H43" s="120" t="str">
        <f>'Sales-Aug'!D131</f>
        <v/>
      </c>
      <c r="I43" s="120" t="str">
        <f>'Sales-Sep'!D131</f>
        <v/>
      </c>
      <c r="J43" s="120" t="str">
        <f>'Sales-Oct'!D131</f>
        <v/>
      </c>
      <c r="K43" s="120" t="str">
        <f>'Sales-Nov'!D131</f>
        <v/>
      </c>
      <c r="L43" s="120" t="str">
        <f>'Sales-Dec'!D131</f>
        <v/>
      </c>
      <c r="M43" s="120" t="str">
        <f>'Sales-Jan'!D131</f>
        <v/>
      </c>
      <c r="N43" s="120" t="str">
        <f>'Sales-Feb'!D131</f>
        <v/>
      </c>
      <c r="O43" s="120" t="str">
        <f>'Sales-Mar'!D131</f>
        <v/>
      </c>
      <c r="P43" s="120" t="str">
        <f t="shared" si="0"/>
        <v/>
      </c>
      <c r="Q43" s="108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37"/>
    </row>
    <row r="44" spans="1:30" ht="20.25" thickTop="1" thickBot="1">
      <c r="A44" s="37"/>
      <c r="B44" s="5">
        <v>22</v>
      </c>
      <c r="C44" s="6" t="str">
        <f xml:space="preserve"> IF('Master Sheet'!C60="", "",'Master Sheet'!C60)</f>
        <v/>
      </c>
      <c r="D44" s="120" t="str">
        <f>'Sales-Apr'!D132</f>
        <v/>
      </c>
      <c r="E44" s="120" t="str">
        <f>'Sales-May'!D132</f>
        <v/>
      </c>
      <c r="F44" s="120" t="str">
        <f>'Sales-Jun'!D132</f>
        <v/>
      </c>
      <c r="G44" s="120" t="str">
        <f>'Sales-Jul'!D132</f>
        <v/>
      </c>
      <c r="H44" s="120" t="str">
        <f>'Sales-Aug'!D132</f>
        <v/>
      </c>
      <c r="I44" s="120" t="str">
        <f>'Sales-Sep'!D132</f>
        <v/>
      </c>
      <c r="J44" s="120" t="str">
        <f>'Sales-Oct'!D132</f>
        <v/>
      </c>
      <c r="K44" s="120" t="str">
        <f>'Sales-Nov'!D132</f>
        <v/>
      </c>
      <c r="L44" s="120" t="str">
        <f>'Sales-Dec'!D132</f>
        <v/>
      </c>
      <c r="M44" s="120" t="str">
        <f>'Sales-Jan'!D132</f>
        <v/>
      </c>
      <c r="N44" s="120" t="str">
        <f>'Sales-Feb'!D132</f>
        <v/>
      </c>
      <c r="O44" s="120" t="str">
        <f>'Sales-Mar'!D132</f>
        <v/>
      </c>
      <c r="P44" s="120" t="str">
        <f t="shared" si="0"/>
        <v/>
      </c>
      <c r="Q44" s="108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37"/>
    </row>
    <row r="45" spans="1:30" ht="20.25" thickTop="1" thickBot="1">
      <c r="A45" s="37"/>
      <c r="B45" s="5">
        <v>23</v>
      </c>
      <c r="C45" s="6" t="str">
        <f xml:space="preserve"> IF('Master Sheet'!C61="", "",'Master Sheet'!C61)</f>
        <v/>
      </c>
      <c r="D45" s="120" t="str">
        <f>'Sales-Apr'!D133</f>
        <v/>
      </c>
      <c r="E45" s="120" t="str">
        <f>'Sales-May'!D133</f>
        <v/>
      </c>
      <c r="F45" s="120" t="str">
        <f>'Sales-Jun'!D133</f>
        <v/>
      </c>
      <c r="G45" s="120" t="str">
        <f>'Sales-Jul'!D133</f>
        <v/>
      </c>
      <c r="H45" s="120" t="str">
        <f>'Sales-Aug'!D133</f>
        <v/>
      </c>
      <c r="I45" s="120" t="str">
        <f>'Sales-Sep'!D133</f>
        <v/>
      </c>
      <c r="J45" s="120" t="str">
        <f>'Sales-Oct'!D133</f>
        <v/>
      </c>
      <c r="K45" s="120" t="str">
        <f>'Sales-Nov'!D133</f>
        <v/>
      </c>
      <c r="L45" s="120" t="str">
        <f>'Sales-Dec'!D133</f>
        <v/>
      </c>
      <c r="M45" s="120" t="str">
        <f>'Sales-Jan'!D133</f>
        <v/>
      </c>
      <c r="N45" s="120" t="str">
        <f>'Sales-Feb'!D133</f>
        <v/>
      </c>
      <c r="O45" s="120" t="str">
        <f>'Sales-Mar'!D133</f>
        <v/>
      </c>
      <c r="P45" s="120" t="str">
        <f t="shared" si="0"/>
        <v/>
      </c>
      <c r="Q45" s="108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37"/>
    </row>
    <row r="46" spans="1:30" ht="20.25" thickTop="1" thickBot="1">
      <c r="A46" s="37"/>
      <c r="B46" s="5">
        <v>24</v>
      </c>
      <c r="C46" s="6" t="str">
        <f xml:space="preserve"> IF('Master Sheet'!C62="", "",'Master Sheet'!C62)</f>
        <v/>
      </c>
      <c r="D46" s="120" t="str">
        <f>'Sales-Apr'!D134</f>
        <v/>
      </c>
      <c r="E46" s="120" t="str">
        <f>'Sales-May'!D134</f>
        <v/>
      </c>
      <c r="F46" s="120" t="str">
        <f>'Sales-Jun'!D134</f>
        <v/>
      </c>
      <c r="G46" s="120" t="str">
        <f>'Sales-Jul'!D134</f>
        <v/>
      </c>
      <c r="H46" s="120" t="str">
        <f>'Sales-Aug'!D134</f>
        <v/>
      </c>
      <c r="I46" s="120" t="str">
        <f>'Sales-Sep'!D134</f>
        <v/>
      </c>
      <c r="J46" s="120" t="str">
        <f>'Sales-Oct'!D134</f>
        <v/>
      </c>
      <c r="K46" s="120" t="str">
        <f>'Sales-Nov'!D134</f>
        <v/>
      </c>
      <c r="L46" s="120" t="str">
        <f>'Sales-Dec'!D134</f>
        <v/>
      </c>
      <c r="M46" s="120" t="str">
        <f>'Sales-Jan'!D134</f>
        <v/>
      </c>
      <c r="N46" s="120" t="str">
        <f>'Sales-Feb'!D134</f>
        <v/>
      </c>
      <c r="O46" s="120" t="str">
        <f>'Sales-Mar'!D134</f>
        <v/>
      </c>
      <c r="P46" s="120" t="str">
        <f t="shared" si="0"/>
        <v/>
      </c>
      <c r="Q46" s="108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37"/>
    </row>
    <row r="47" spans="1:30" ht="20.25" thickTop="1" thickBot="1">
      <c r="A47" s="37"/>
      <c r="B47" s="5">
        <v>25</v>
      </c>
      <c r="C47" s="6" t="str">
        <f xml:space="preserve"> IF('Master Sheet'!C63="", "",'Master Sheet'!C63)</f>
        <v/>
      </c>
      <c r="D47" s="120" t="str">
        <f>'Sales-Apr'!D135</f>
        <v/>
      </c>
      <c r="E47" s="120" t="str">
        <f>'Sales-May'!D135</f>
        <v/>
      </c>
      <c r="F47" s="120" t="str">
        <f>'Sales-Jun'!D135</f>
        <v/>
      </c>
      <c r="G47" s="120" t="str">
        <f>'Sales-Jul'!D135</f>
        <v/>
      </c>
      <c r="H47" s="120" t="str">
        <f>'Sales-Aug'!D135</f>
        <v/>
      </c>
      <c r="I47" s="120" t="str">
        <f>'Sales-Sep'!D135</f>
        <v/>
      </c>
      <c r="J47" s="120" t="str">
        <f>'Sales-Oct'!D135</f>
        <v/>
      </c>
      <c r="K47" s="120" t="str">
        <f>'Sales-Nov'!D135</f>
        <v/>
      </c>
      <c r="L47" s="120" t="str">
        <f>'Sales-Dec'!D135</f>
        <v/>
      </c>
      <c r="M47" s="120" t="str">
        <f>'Sales-Jan'!D135</f>
        <v/>
      </c>
      <c r="N47" s="120" t="str">
        <f>'Sales-Feb'!D135</f>
        <v/>
      </c>
      <c r="O47" s="120" t="str">
        <f>'Sales-Mar'!D135</f>
        <v/>
      </c>
      <c r="P47" s="120" t="str">
        <f t="shared" si="0"/>
        <v/>
      </c>
      <c r="Q47" s="108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37"/>
    </row>
    <row r="48" spans="1:30" ht="20.25" thickTop="1" thickBot="1">
      <c r="A48" s="37"/>
      <c r="B48" s="6"/>
      <c r="C48" s="5" t="s">
        <v>114</v>
      </c>
      <c r="D48" s="121">
        <f t="shared" ref="D48:P48" si="1">SUM(D23:D47)</f>
        <v>50700</v>
      </c>
      <c r="E48" s="121">
        <f t="shared" si="1"/>
        <v>55990</v>
      </c>
      <c r="F48" s="121">
        <f t="shared" si="1"/>
        <v>61080</v>
      </c>
      <c r="G48" s="121">
        <f t="shared" si="1"/>
        <v>66170</v>
      </c>
      <c r="H48" s="121">
        <f t="shared" si="1"/>
        <v>71260</v>
      </c>
      <c r="I48" s="121">
        <f t="shared" si="1"/>
        <v>76350</v>
      </c>
      <c r="J48" s="121">
        <f t="shared" si="1"/>
        <v>81440</v>
      </c>
      <c r="K48" s="121">
        <f t="shared" si="1"/>
        <v>86530</v>
      </c>
      <c r="L48" s="121">
        <f t="shared" si="1"/>
        <v>91620</v>
      </c>
      <c r="M48" s="121">
        <f t="shared" si="1"/>
        <v>96710</v>
      </c>
      <c r="N48" s="121">
        <f t="shared" si="1"/>
        <v>101800</v>
      </c>
      <c r="O48" s="121">
        <f t="shared" si="1"/>
        <v>106890</v>
      </c>
      <c r="P48" s="121">
        <f t="shared" si="1"/>
        <v>946540</v>
      </c>
      <c r="Q48" s="108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37"/>
    </row>
    <row r="49" spans="1:30" ht="19.5" thickTop="1">
      <c r="A49" s="37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108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37"/>
    </row>
    <row r="50" spans="1:30" s="12" customFormat="1">
      <c r="A50" s="37"/>
      <c r="B50" s="73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2"/>
      <c r="Q50" s="108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37"/>
    </row>
    <row r="51" spans="1:30" s="12" customFormat="1">
      <c r="A51" s="37"/>
      <c r="B51" s="73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Q51" s="108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37"/>
    </row>
    <row r="52" spans="1:30" s="12" customFormat="1">
      <c r="A52" s="37"/>
      <c r="B52" s="73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108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37"/>
    </row>
    <row r="53" spans="1:30" s="12" customFormat="1">
      <c r="A53" s="37"/>
      <c r="B53" s="73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  <c r="Q53" s="108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37"/>
    </row>
    <row r="54" spans="1:30" s="12" customFormat="1">
      <c r="A54" s="37"/>
      <c r="B54" s="73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/>
      <c r="Q54" s="108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37"/>
    </row>
    <row r="55" spans="1:30" s="12" customFormat="1">
      <c r="A55" s="37"/>
      <c r="B55" s="73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108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37"/>
    </row>
    <row r="56" spans="1:30" s="12" customFormat="1">
      <c r="A56" s="37"/>
      <c r="B56" s="73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2"/>
      <c r="Q56" s="108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37"/>
    </row>
    <row r="57" spans="1:30" s="12" customFormat="1">
      <c r="A57" s="37"/>
      <c r="B57" s="7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  <c r="Q57" s="108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37"/>
    </row>
    <row r="58" spans="1:30" s="12" customFormat="1">
      <c r="A58" s="37"/>
      <c r="B58" s="73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/>
      <c r="Q58" s="108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37"/>
    </row>
    <row r="59" spans="1:30" s="12" customFormat="1">
      <c r="A59" s="37"/>
      <c r="B59" s="73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/>
      <c r="Q59" s="108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37"/>
    </row>
    <row r="60" spans="1:30" s="12" customFormat="1">
      <c r="A60" s="37"/>
      <c r="B60" s="73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/>
      <c r="Q60" s="108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37"/>
    </row>
    <row r="61" spans="1:30" s="12" customFormat="1">
      <c r="A61" s="37"/>
      <c r="B61" s="73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2"/>
      <c r="Q61" s="108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37"/>
    </row>
    <row r="62" spans="1:30">
      <c r="A62" s="37"/>
      <c r="B62" s="73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108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37"/>
    </row>
    <row r="63" spans="1:30" s="12" customFormat="1">
      <c r="A63" s="37"/>
      <c r="B63" s="73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  <c r="Q63" s="108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37"/>
    </row>
    <row r="64" spans="1:30" s="12" customFormat="1">
      <c r="A64" s="37"/>
      <c r="B64" s="73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108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37"/>
    </row>
    <row r="65" spans="1:30" s="12" customFormat="1">
      <c r="A65" s="37"/>
      <c r="B65" s="73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108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37"/>
    </row>
    <row r="66" spans="1:30" s="12" customFormat="1" ht="19.5" thickBot="1">
      <c r="A66" s="37"/>
      <c r="B66" s="78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79"/>
      <c r="Q66" s="108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37"/>
    </row>
    <row r="67" spans="1:30" s="12" customFormat="1" ht="16.5" customHeight="1" thickTop="1" thickBot="1">
      <c r="A67" s="3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12" customFormat="1" ht="27" thickTop="1" thickBot="1">
      <c r="A68" s="37"/>
      <c r="B68" s="86" t="s">
        <v>124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108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37"/>
    </row>
    <row r="69" spans="1:30" ht="20.25" thickTop="1" thickBot="1">
      <c r="A69" s="37"/>
      <c r="B69" s="5" t="s">
        <v>77</v>
      </c>
      <c r="C69" s="5" t="s">
        <v>91</v>
      </c>
      <c r="D69" s="5" t="s">
        <v>92</v>
      </c>
      <c r="E69" s="5" t="s">
        <v>93</v>
      </c>
      <c r="F69" s="5" t="s">
        <v>95</v>
      </c>
      <c r="G69" s="5" t="s">
        <v>96</v>
      </c>
      <c r="H69" s="5" t="s">
        <v>97</v>
      </c>
      <c r="I69" s="5" t="s">
        <v>98</v>
      </c>
      <c r="J69" s="5" t="s">
        <v>99</v>
      </c>
      <c r="K69" s="5" t="s">
        <v>100</v>
      </c>
      <c r="L69" s="5" t="s">
        <v>76</v>
      </c>
      <c r="M69" s="5" t="s">
        <v>89</v>
      </c>
      <c r="N69" s="5" t="s">
        <v>90</v>
      </c>
      <c r="O69" s="108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37"/>
    </row>
    <row r="70" spans="1:30" ht="20.25" thickTop="1" thickBot="1">
      <c r="A70" s="37"/>
      <c r="B70" s="7" t="s">
        <v>83</v>
      </c>
      <c r="C70" s="120">
        <f>VLOOKUP(B70,$C$22:$O$47, 2,)</f>
        <v>20200</v>
      </c>
      <c r="D70" s="120">
        <f>VLOOKUP(B70,$C$22:$O$47, 3,)</f>
        <v>22440</v>
      </c>
      <c r="E70" s="120">
        <f>VLOOKUP(B70,$C$22:$O$47, 4,)</f>
        <v>24480</v>
      </c>
      <c r="F70" s="120">
        <f>VLOOKUP(B70,$C$22:$O$47, 5,)</f>
        <v>26520</v>
      </c>
      <c r="G70" s="120">
        <f>VLOOKUP(B70,$C$22:$O$47, 6,)</f>
        <v>28560</v>
      </c>
      <c r="H70" s="120">
        <f>VLOOKUP(B70,$C$22:$O$47, 7,)</f>
        <v>30600</v>
      </c>
      <c r="I70" s="120">
        <f>VLOOKUP(B70,$C$22:$O$47, 8,)</f>
        <v>32640</v>
      </c>
      <c r="J70" s="120">
        <f>VLOOKUP(B70,$C$22:$O$47, 9,)</f>
        <v>34680</v>
      </c>
      <c r="K70" s="120">
        <f>VLOOKUP(B70,$C$22:$O$47, 10,)</f>
        <v>36720</v>
      </c>
      <c r="L70" s="120">
        <f>VLOOKUP(B70,$C$22:$O$47, 11,)</f>
        <v>38760</v>
      </c>
      <c r="M70" s="120">
        <f>VLOOKUP(B70,$C$22:$O$47, 12,)</f>
        <v>40800</v>
      </c>
      <c r="N70" s="120">
        <f>VLOOKUP(B70,$C$22:$O$47, 13,)</f>
        <v>42840</v>
      </c>
      <c r="O70" s="108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37"/>
    </row>
    <row r="71" spans="1:30" ht="19.5" thickTop="1">
      <c r="A71" s="37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7"/>
      <c r="O71" s="108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37"/>
    </row>
    <row r="72" spans="1:30">
      <c r="A72" s="37"/>
      <c r="B72" s="73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108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37"/>
    </row>
    <row r="73" spans="1:30">
      <c r="A73" s="37"/>
      <c r="B73" s="73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108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37"/>
    </row>
    <row r="74" spans="1:30">
      <c r="A74" s="37"/>
      <c r="B74" s="73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108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37"/>
    </row>
    <row r="75" spans="1:30">
      <c r="A75" s="37"/>
      <c r="B75" s="73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108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37"/>
    </row>
    <row r="76" spans="1:30">
      <c r="A76" s="37"/>
      <c r="B76" s="73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108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37"/>
    </row>
    <row r="77" spans="1:30">
      <c r="A77" s="37"/>
      <c r="B77" s="73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108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37"/>
    </row>
    <row r="78" spans="1:30">
      <c r="A78" s="37"/>
      <c r="B78" s="73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108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37"/>
    </row>
    <row r="79" spans="1:30">
      <c r="A79" s="37"/>
      <c r="B79" s="73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108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37"/>
    </row>
    <row r="80" spans="1:30">
      <c r="A80" s="37"/>
      <c r="B80" s="73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108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37"/>
    </row>
    <row r="81" spans="1:30">
      <c r="A81" s="37"/>
      <c r="B81" s="73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108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37"/>
    </row>
    <row r="82" spans="1:30">
      <c r="A82" s="37"/>
      <c r="B82" s="73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108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37"/>
    </row>
    <row r="83" spans="1:30">
      <c r="A83" s="37"/>
      <c r="B83" s="73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108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37"/>
    </row>
    <row r="84" spans="1:30">
      <c r="A84" s="37"/>
      <c r="B84" s="73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2"/>
      <c r="O84" s="108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37"/>
    </row>
    <row r="85" spans="1:30">
      <c r="A85" s="37"/>
      <c r="B85" s="73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108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37"/>
    </row>
    <row r="86" spans="1:30" ht="19.5" thickBot="1">
      <c r="A86" s="37"/>
      <c r="B86" s="78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79"/>
      <c r="O86" s="108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37"/>
    </row>
    <row r="87" spans="1:30" s="101" customFormat="1" ht="16.5" customHeight="1" thickTop="1" thickBot="1">
      <c r="A87" s="1"/>
      <c r="B87" s="104"/>
      <c r="C87" s="104"/>
      <c r="D87" s="104"/>
      <c r="E87" s="104"/>
      <c r="F87" s="104"/>
      <c r="G87" s="104"/>
      <c r="H87" s="10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12" customFormat="1" ht="27" thickTop="1" thickBot="1">
      <c r="A88" s="1"/>
      <c r="B88" s="86" t="s">
        <v>125</v>
      </c>
      <c r="C88" s="87"/>
      <c r="D88" s="87"/>
      <c r="E88" s="87"/>
      <c r="F88" s="87"/>
      <c r="G88" s="87"/>
      <c r="H88" s="87"/>
      <c r="I88" s="87"/>
      <c r="J88" s="123"/>
      <c r="K88" s="123"/>
      <c r="L88" s="123"/>
      <c r="M88" s="123"/>
      <c r="N88" s="124"/>
      <c r="O88" s="89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1"/>
    </row>
    <row r="89" spans="1:30" s="15" customFormat="1" ht="20.25" thickTop="1" thickBot="1">
      <c r="A89" s="102"/>
      <c r="B89" s="18"/>
      <c r="C89" s="19"/>
      <c r="D89" s="18" t="s">
        <v>91</v>
      </c>
      <c r="E89" s="19"/>
      <c r="F89" s="18" t="s">
        <v>92</v>
      </c>
      <c r="G89" s="19"/>
      <c r="H89" s="18" t="s">
        <v>93</v>
      </c>
      <c r="I89" s="19"/>
      <c r="J89" s="18" t="s">
        <v>95</v>
      </c>
      <c r="K89" s="19"/>
      <c r="L89" s="18" t="s">
        <v>96</v>
      </c>
      <c r="M89" s="19"/>
      <c r="N89" s="18" t="s">
        <v>97</v>
      </c>
      <c r="O89" s="19"/>
      <c r="P89" s="18" t="s">
        <v>98</v>
      </c>
      <c r="Q89" s="19"/>
      <c r="R89" s="18" t="s">
        <v>99</v>
      </c>
      <c r="S89" s="19"/>
      <c r="T89" s="18" t="s">
        <v>100</v>
      </c>
      <c r="U89" s="19"/>
      <c r="V89" s="18" t="s">
        <v>76</v>
      </c>
      <c r="W89" s="19"/>
      <c r="X89" s="18" t="s">
        <v>89</v>
      </c>
      <c r="Y89" s="19"/>
      <c r="Z89" s="18" t="s">
        <v>90</v>
      </c>
      <c r="AA89" s="19"/>
      <c r="AB89" s="18" t="s">
        <v>116</v>
      </c>
      <c r="AC89" s="19"/>
      <c r="AD89" s="102"/>
    </row>
    <row r="90" spans="1:30" s="15" customFormat="1" ht="57.75" thickTop="1" thickBot="1">
      <c r="A90" s="102"/>
      <c r="B90" s="17" t="s">
        <v>108</v>
      </c>
      <c r="C90" s="17" t="s">
        <v>4</v>
      </c>
      <c r="D90" s="16" t="s">
        <v>110</v>
      </c>
      <c r="E90" s="16" t="s">
        <v>109</v>
      </c>
      <c r="F90" s="16" t="s">
        <v>110</v>
      </c>
      <c r="G90" s="16" t="s">
        <v>109</v>
      </c>
      <c r="H90" s="16" t="s">
        <v>110</v>
      </c>
      <c r="I90" s="16" t="s">
        <v>109</v>
      </c>
      <c r="J90" s="16" t="s">
        <v>110</v>
      </c>
      <c r="K90" s="16" t="s">
        <v>109</v>
      </c>
      <c r="L90" s="16" t="s">
        <v>110</v>
      </c>
      <c r="M90" s="16" t="s">
        <v>109</v>
      </c>
      <c r="N90" s="16" t="s">
        <v>110</v>
      </c>
      <c r="O90" s="16" t="s">
        <v>109</v>
      </c>
      <c r="P90" s="16" t="s">
        <v>110</v>
      </c>
      <c r="Q90" s="16" t="s">
        <v>109</v>
      </c>
      <c r="R90" s="16" t="s">
        <v>110</v>
      </c>
      <c r="S90" s="16" t="s">
        <v>109</v>
      </c>
      <c r="T90" s="16" t="s">
        <v>110</v>
      </c>
      <c r="U90" s="16" t="s">
        <v>109</v>
      </c>
      <c r="V90" s="16" t="s">
        <v>110</v>
      </c>
      <c r="W90" s="16" t="s">
        <v>109</v>
      </c>
      <c r="X90" s="16" t="s">
        <v>110</v>
      </c>
      <c r="Y90" s="16" t="s">
        <v>109</v>
      </c>
      <c r="Z90" s="16" t="s">
        <v>110</v>
      </c>
      <c r="AA90" s="16" t="s">
        <v>109</v>
      </c>
      <c r="AB90" s="16" t="s">
        <v>117</v>
      </c>
      <c r="AC90" s="16" t="s">
        <v>118</v>
      </c>
      <c r="AD90" s="102"/>
    </row>
    <row r="91" spans="1:30" ht="20.25" thickTop="1" thickBot="1">
      <c r="A91" s="1"/>
      <c r="B91" s="6">
        <f>IF('Master Sheet'!C6="", "", 'Master Sheet'!C6)</f>
        <v>1</v>
      </c>
      <c r="C91" s="6" t="str">
        <f>IF('Master Sheet'!D6="", "", 'Master Sheet'!D6)</f>
        <v>a</v>
      </c>
      <c r="D91" s="6">
        <f>'Sales-Apr'!H111</f>
        <v>100</v>
      </c>
      <c r="E91" s="120">
        <f>'Sales-Apr'!G111</f>
        <v>10000</v>
      </c>
      <c r="F91" s="6">
        <f>'Sales-May'!H111</f>
        <v>0</v>
      </c>
      <c r="G91" s="120">
        <f>'Sales-May'!G111</f>
        <v>0</v>
      </c>
      <c r="H91" s="6">
        <f>'Sales-Jun'!H111</f>
        <v>0</v>
      </c>
      <c r="I91" s="120">
        <f>'Sales-Jun'!G111</f>
        <v>0</v>
      </c>
      <c r="J91" s="6">
        <f>'Sales-Jul'!H111</f>
        <v>0</v>
      </c>
      <c r="K91" s="120">
        <f>'Sales-Jul'!G111</f>
        <v>0</v>
      </c>
      <c r="L91" s="6">
        <f>'Sales-Aug'!H111</f>
        <v>0</v>
      </c>
      <c r="M91" s="120">
        <f>'Sales-Aug'!G111</f>
        <v>0</v>
      </c>
      <c r="N91" s="6">
        <f>'Sales-Sep'!H111</f>
        <v>0</v>
      </c>
      <c r="O91" s="120">
        <f>'Sales-Sep'!G111</f>
        <v>0</v>
      </c>
      <c r="P91" s="6">
        <f>'Sales-Oct'!H111</f>
        <v>0</v>
      </c>
      <c r="Q91" s="120">
        <f>'Sales-Oct'!G111</f>
        <v>0</v>
      </c>
      <c r="R91" s="6">
        <f>'Sales-Nov'!H111</f>
        <v>0</v>
      </c>
      <c r="S91" s="120">
        <f>'Sales-Nov'!G111</f>
        <v>0</v>
      </c>
      <c r="T91" s="6">
        <f>'Sales-Dec'!H111</f>
        <v>0</v>
      </c>
      <c r="U91" s="120">
        <f>'Sales-Dec'!G111</f>
        <v>0</v>
      </c>
      <c r="V91" s="6">
        <f>'Sales-Jan'!H111</f>
        <v>0</v>
      </c>
      <c r="W91" s="120">
        <f>'Sales-Jan'!G111</f>
        <v>0</v>
      </c>
      <c r="X91" s="6">
        <f>'Sales-Feb'!H111</f>
        <v>0</v>
      </c>
      <c r="Y91" s="120">
        <f>'Sales-Feb'!G111</f>
        <v>0</v>
      </c>
      <c r="Z91" s="6">
        <f>'Sales-Mar'!H111</f>
        <v>0</v>
      </c>
      <c r="AA91" s="120">
        <f>'Sales-Mar'!G111</f>
        <v>0</v>
      </c>
      <c r="AB91" s="6">
        <f>D91+F91+H91+J91+L91+N91+P91+R91+T91+V91+X91+Z91</f>
        <v>100</v>
      </c>
      <c r="AC91" s="120">
        <f>E91+G91+I91+K91+M91+O91+Q91+S91+U91+W91+Y91+AA91</f>
        <v>10000</v>
      </c>
      <c r="AD91" s="1"/>
    </row>
    <row r="92" spans="1:30" ht="20.25" thickTop="1" thickBot="1">
      <c r="A92" s="1"/>
      <c r="B92" s="6">
        <f>IF('Master Sheet'!C7="", "", 'Master Sheet'!C7)</f>
        <v>2</v>
      </c>
      <c r="C92" s="6" t="str">
        <f>IF('Master Sheet'!D7="", "", 'Master Sheet'!D7)</f>
        <v>b</v>
      </c>
      <c r="D92" s="6">
        <f>'Sales-Apr'!H112</f>
        <v>202</v>
      </c>
      <c r="E92" s="120">
        <f>'Sales-Apr'!G112</f>
        <v>20200</v>
      </c>
      <c r="F92" s="6">
        <f>'Sales-May'!H112</f>
        <v>202</v>
      </c>
      <c r="G92" s="120">
        <f>'Sales-May'!G112</f>
        <v>22220</v>
      </c>
      <c r="H92" s="6">
        <f>'Sales-Jun'!H112</f>
        <v>202</v>
      </c>
      <c r="I92" s="120">
        <f>'Sales-Jun'!G112</f>
        <v>24240</v>
      </c>
      <c r="J92" s="6">
        <f>'Sales-Jul'!H112</f>
        <v>202</v>
      </c>
      <c r="K92" s="120">
        <f>'Sales-Jul'!G112</f>
        <v>26260</v>
      </c>
      <c r="L92" s="6">
        <f>'Sales-Aug'!H112</f>
        <v>202</v>
      </c>
      <c r="M92" s="120">
        <f>'Sales-Aug'!G112</f>
        <v>28280</v>
      </c>
      <c r="N92" s="6">
        <f>'Sales-Sep'!H112</f>
        <v>202</v>
      </c>
      <c r="O92" s="120">
        <f>'Sales-Sep'!G112</f>
        <v>30300</v>
      </c>
      <c r="P92" s="6">
        <f>'Sales-Oct'!H112</f>
        <v>202</v>
      </c>
      <c r="Q92" s="120">
        <f>'Sales-Oct'!G112</f>
        <v>32320</v>
      </c>
      <c r="R92" s="6">
        <f>'Sales-Nov'!H112</f>
        <v>202</v>
      </c>
      <c r="S92" s="120">
        <f>'Sales-Nov'!G112</f>
        <v>34340</v>
      </c>
      <c r="T92" s="6">
        <f>'Sales-Dec'!H112</f>
        <v>202</v>
      </c>
      <c r="U92" s="120">
        <f>'Sales-Dec'!G112</f>
        <v>36360</v>
      </c>
      <c r="V92" s="6">
        <f>'Sales-Jan'!H112</f>
        <v>202</v>
      </c>
      <c r="W92" s="120">
        <f>'Sales-Jan'!G112</f>
        <v>38380</v>
      </c>
      <c r="X92" s="6">
        <f>'Sales-Feb'!H112</f>
        <v>202</v>
      </c>
      <c r="Y92" s="120">
        <f>'Sales-Feb'!G112</f>
        <v>40400</v>
      </c>
      <c r="Z92" s="6">
        <f>'Sales-Mar'!H112</f>
        <v>202</v>
      </c>
      <c r="AA92" s="120">
        <f>'Sales-Mar'!G112</f>
        <v>42420</v>
      </c>
      <c r="AB92" s="6">
        <f>D92+F92+H92+J92+L92+N92+P92+R92+T92+V92+X92+Z92</f>
        <v>2424</v>
      </c>
      <c r="AC92" s="120">
        <f>E92+G92+I92+K92+M92+O92+Q92+S92+U92+W92+Y92+AA92</f>
        <v>375720</v>
      </c>
      <c r="AD92" s="1"/>
    </row>
    <row r="93" spans="1:30" ht="20.25" thickTop="1" thickBot="1">
      <c r="A93" s="1"/>
      <c r="B93" s="6">
        <f>IF('Master Sheet'!C8="", "", 'Master Sheet'!C8)</f>
        <v>3</v>
      </c>
      <c r="C93" s="6" t="str">
        <f>IF('Master Sheet'!D8="", "", 'Master Sheet'!D8)</f>
        <v>c</v>
      </c>
      <c r="D93" s="6">
        <f>'Sales-Apr'!H113</f>
        <v>102</v>
      </c>
      <c r="E93" s="120">
        <f>'Sales-Apr'!G113</f>
        <v>10200</v>
      </c>
      <c r="F93" s="6">
        <f>'Sales-May'!H113</f>
        <v>204</v>
      </c>
      <c r="G93" s="120">
        <f>'Sales-May'!G113</f>
        <v>22440</v>
      </c>
      <c r="H93" s="6">
        <f>'Sales-Jun'!H113</f>
        <v>204</v>
      </c>
      <c r="I93" s="120">
        <f>'Sales-Jun'!G113</f>
        <v>24480</v>
      </c>
      <c r="J93" s="6">
        <f>'Sales-Jul'!H113</f>
        <v>204</v>
      </c>
      <c r="K93" s="120">
        <f>'Sales-Jul'!G113</f>
        <v>26520</v>
      </c>
      <c r="L93" s="6">
        <f>'Sales-Aug'!H113</f>
        <v>204</v>
      </c>
      <c r="M93" s="120">
        <f>'Sales-Aug'!G113</f>
        <v>28560</v>
      </c>
      <c r="N93" s="6">
        <f>'Sales-Sep'!H113</f>
        <v>204</v>
      </c>
      <c r="O93" s="120">
        <f>'Sales-Sep'!G113</f>
        <v>30600</v>
      </c>
      <c r="P93" s="6">
        <f>'Sales-Oct'!H113</f>
        <v>204</v>
      </c>
      <c r="Q93" s="120">
        <f>'Sales-Oct'!G113</f>
        <v>32640</v>
      </c>
      <c r="R93" s="6">
        <f>'Sales-Nov'!H113</f>
        <v>204</v>
      </c>
      <c r="S93" s="120">
        <f>'Sales-Nov'!G113</f>
        <v>34680</v>
      </c>
      <c r="T93" s="6">
        <f>'Sales-Dec'!H113</f>
        <v>204</v>
      </c>
      <c r="U93" s="120">
        <f>'Sales-Dec'!G113</f>
        <v>36720</v>
      </c>
      <c r="V93" s="6">
        <f>'Sales-Jan'!H113</f>
        <v>204</v>
      </c>
      <c r="W93" s="120">
        <f>'Sales-Jan'!G113</f>
        <v>38760</v>
      </c>
      <c r="X93" s="6">
        <f>'Sales-Feb'!H113</f>
        <v>204</v>
      </c>
      <c r="Y93" s="120">
        <f>'Sales-Feb'!G113</f>
        <v>40800</v>
      </c>
      <c r="Z93" s="6">
        <f>'Sales-Mar'!H113</f>
        <v>204</v>
      </c>
      <c r="AA93" s="120">
        <f>'Sales-Mar'!G113</f>
        <v>42840</v>
      </c>
      <c r="AB93" s="6">
        <f>D93+F93+H93+J93+L93+N93+P93+R93+T93+V93+X93+Z93</f>
        <v>2346</v>
      </c>
      <c r="AC93" s="120">
        <f>E93+G93+I93+K93+M93+O93+Q93+S93+U93+W93+Y93+AA93</f>
        <v>369240</v>
      </c>
      <c r="AD93" s="1"/>
    </row>
    <row r="94" spans="1:30" ht="20.25" thickTop="1" thickBot="1">
      <c r="A94" s="1"/>
      <c r="B94" s="6">
        <f>IF('Master Sheet'!C9="", "", 'Master Sheet'!C9)</f>
        <v>4</v>
      </c>
      <c r="C94" s="6" t="str">
        <f>IF('Master Sheet'!D9="", "", 'Master Sheet'!D9)</f>
        <v>d</v>
      </c>
      <c r="D94" s="6">
        <f>'Sales-Apr'!H114</f>
        <v>103</v>
      </c>
      <c r="E94" s="120">
        <f>'Sales-Apr'!G114</f>
        <v>10300</v>
      </c>
      <c r="F94" s="6">
        <f>'Sales-May'!H114</f>
        <v>103</v>
      </c>
      <c r="G94" s="120">
        <f>'Sales-May'!G114</f>
        <v>11330</v>
      </c>
      <c r="H94" s="6">
        <f>'Sales-Jun'!H114</f>
        <v>103</v>
      </c>
      <c r="I94" s="120">
        <f>'Sales-Jun'!G114</f>
        <v>12360</v>
      </c>
      <c r="J94" s="6">
        <f>'Sales-Jul'!H114</f>
        <v>103</v>
      </c>
      <c r="K94" s="120">
        <f>'Sales-Jul'!G114</f>
        <v>13390</v>
      </c>
      <c r="L94" s="6">
        <f>'Sales-Aug'!H114</f>
        <v>103</v>
      </c>
      <c r="M94" s="120">
        <f>'Sales-Aug'!G114</f>
        <v>14420</v>
      </c>
      <c r="N94" s="6">
        <f>'Sales-Sep'!H114</f>
        <v>103</v>
      </c>
      <c r="O94" s="120">
        <f>'Sales-Sep'!G114</f>
        <v>15450</v>
      </c>
      <c r="P94" s="6">
        <f>'Sales-Oct'!H114</f>
        <v>103</v>
      </c>
      <c r="Q94" s="120">
        <f>'Sales-Oct'!G114</f>
        <v>16480</v>
      </c>
      <c r="R94" s="6">
        <f>'Sales-Nov'!H114</f>
        <v>103</v>
      </c>
      <c r="S94" s="120">
        <f>'Sales-Nov'!G114</f>
        <v>17510</v>
      </c>
      <c r="T94" s="6">
        <f>'Sales-Dec'!H114</f>
        <v>103</v>
      </c>
      <c r="U94" s="120">
        <f>'Sales-Dec'!G114</f>
        <v>18540</v>
      </c>
      <c r="V94" s="6">
        <f>'Sales-Jan'!H114</f>
        <v>103</v>
      </c>
      <c r="W94" s="120">
        <f>'Sales-Jan'!G114</f>
        <v>19570</v>
      </c>
      <c r="X94" s="6">
        <f>'Sales-Feb'!H114</f>
        <v>103</v>
      </c>
      <c r="Y94" s="120">
        <f>'Sales-Feb'!G114</f>
        <v>20600</v>
      </c>
      <c r="Z94" s="6">
        <f>'Sales-Mar'!H114</f>
        <v>103</v>
      </c>
      <c r="AA94" s="120">
        <f>'Sales-Mar'!G114</f>
        <v>21630</v>
      </c>
      <c r="AB94" s="6">
        <f>D94+F94+H94+J94+L94+N94+P94+R94+T94+V94+X94+Z94</f>
        <v>1236</v>
      </c>
      <c r="AC94" s="120">
        <f>E94+G94+I94+K94+M94+O94+Q94+S94+U94+W94+Y94+AA94</f>
        <v>191580</v>
      </c>
      <c r="AD94" s="1"/>
    </row>
    <row r="95" spans="1:30" ht="20.25" thickTop="1" thickBot="1">
      <c r="A95" s="1"/>
      <c r="B95" s="6">
        <f>IF('Master Sheet'!C10="", "", 'Master Sheet'!C10)</f>
        <v>5</v>
      </c>
      <c r="C95" s="6" t="str">
        <f>IF('Master Sheet'!D10="", "", 'Master Sheet'!D10)</f>
        <v>e</v>
      </c>
      <c r="D95" s="6">
        <f>'Sales-Apr'!H115</f>
        <v>0</v>
      </c>
      <c r="E95" s="120">
        <f>'Sales-Apr'!G115</f>
        <v>0</v>
      </c>
      <c r="F95" s="6">
        <f>'Sales-May'!H115</f>
        <v>0</v>
      </c>
      <c r="G95" s="120">
        <f>'Sales-May'!G115</f>
        <v>0</v>
      </c>
      <c r="H95" s="6">
        <f>'Sales-Jun'!H115</f>
        <v>0</v>
      </c>
      <c r="I95" s="120">
        <f>'Sales-Jun'!G115</f>
        <v>0</v>
      </c>
      <c r="J95" s="6">
        <f>'Sales-Jul'!H115</f>
        <v>0</v>
      </c>
      <c r="K95" s="120">
        <f>'Sales-Jul'!G115</f>
        <v>0</v>
      </c>
      <c r="L95" s="6">
        <f>'Sales-Aug'!H115</f>
        <v>0</v>
      </c>
      <c r="M95" s="120">
        <f>'Sales-Aug'!G115</f>
        <v>0</v>
      </c>
      <c r="N95" s="6">
        <f>'Sales-Sep'!H115</f>
        <v>0</v>
      </c>
      <c r="O95" s="120">
        <f>'Sales-Sep'!G115</f>
        <v>0</v>
      </c>
      <c r="P95" s="6">
        <f>'Sales-Oct'!H115</f>
        <v>0</v>
      </c>
      <c r="Q95" s="120">
        <f>'Sales-Oct'!G115</f>
        <v>0</v>
      </c>
      <c r="R95" s="6">
        <f>'Sales-Nov'!H115</f>
        <v>0</v>
      </c>
      <c r="S95" s="120">
        <f>'Sales-Nov'!G115</f>
        <v>0</v>
      </c>
      <c r="T95" s="6">
        <f>'Sales-Dec'!H115</f>
        <v>0</v>
      </c>
      <c r="U95" s="120">
        <f>'Sales-Dec'!G115</f>
        <v>0</v>
      </c>
      <c r="V95" s="6">
        <f>'Sales-Jan'!H115</f>
        <v>0</v>
      </c>
      <c r="W95" s="120">
        <f>'Sales-Jan'!G115</f>
        <v>0</v>
      </c>
      <c r="X95" s="6">
        <f>'Sales-Feb'!H115</f>
        <v>0</v>
      </c>
      <c r="Y95" s="120">
        <f>'Sales-Feb'!G115</f>
        <v>0</v>
      </c>
      <c r="Z95" s="6">
        <f>'Sales-Mar'!H115</f>
        <v>0</v>
      </c>
      <c r="AA95" s="120">
        <f>'Sales-Mar'!G115</f>
        <v>0</v>
      </c>
      <c r="AB95" s="6">
        <f>D95+F95+H95+J95+L95+N95+P95+R95+T95+V95+X95+Z95</f>
        <v>0</v>
      </c>
      <c r="AC95" s="120">
        <f>E95+G95+I95+K95+M95+O95+Q95+S95+U95+W95+Y95+AA95</f>
        <v>0</v>
      </c>
      <c r="AD95" s="1"/>
    </row>
    <row r="96" spans="1:30" ht="20.25" thickTop="1" thickBot="1">
      <c r="A96" s="1"/>
      <c r="B96" s="6">
        <f>IF('Master Sheet'!C11="", "", 'Master Sheet'!C11)</f>
        <v>6</v>
      </c>
      <c r="C96" s="6" t="str">
        <f>IF('Master Sheet'!D11="", "", 'Master Sheet'!D11)</f>
        <v>f</v>
      </c>
      <c r="D96" s="6">
        <f>'Sales-Apr'!H116</f>
        <v>0</v>
      </c>
      <c r="E96" s="120">
        <f>'Sales-Apr'!G116</f>
        <v>0</v>
      </c>
      <c r="F96" s="6">
        <f>'Sales-May'!H116</f>
        <v>0</v>
      </c>
      <c r="G96" s="120">
        <f>'Sales-May'!G116</f>
        <v>0</v>
      </c>
      <c r="H96" s="6">
        <f>'Sales-Jun'!H116</f>
        <v>0</v>
      </c>
      <c r="I96" s="120">
        <f>'Sales-Jun'!G116</f>
        <v>0</v>
      </c>
      <c r="J96" s="6">
        <f>'Sales-Jul'!H116</f>
        <v>0</v>
      </c>
      <c r="K96" s="120">
        <f>'Sales-Jul'!G116</f>
        <v>0</v>
      </c>
      <c r="L96" s="6">
        <f>'Sales-Aug'!H116</f>
        <v>0</v>
      </c>
      <c r="M96" s="120">
        <f>'Sales-Aug'!G116</f>
        <v>0</v>
      </c>
      <c r="N96" s="6">
        <f>'Sales-Sep'!H116</f>
        <v>0</v>
      </c>
      <c r="O96" s="120">
        <f>'Sales-Sep'!G116</f>
        <v>0</v>
      </c>
      <c r="P96" s="6">
        <f>'Sales-Oct'!H116</f>
        <v>0</v>
      </c>
      <c r="Q96" s="120">
        <f>'Sales-Oct'!G116</f>
        <v>0</v>
      </c>
      <c r="R96" s="6">
        <f>'Sales-Nov'!H116</f>
        <v>0</v>
      </c>
      <c r="S96" s="120">
        <f>'Sales-Nov'!G116</f>
        <v>0</v>
      </c>
      <c r="T96" s="6">
        <f>'Sales-Dec'!H116</f>
        <v>0</v>
      </c>
      <c r="U96" s="120">
        <f>'Sales-Dec'!G116</f>
        <v>0</v>
      </c>
      <c r="V96" s="6">
        <f>'Sales-Jan'!H116</f>
        <v>0</v>
      </c>
      <c r="W96" s="120">
        <f>'Sales-Jan'!G116</f>
        <v>0</v>
      </c>
      <c r="X96" s="6">
        <f>'Sales-Feb'!H116</f>
        <v>0</v>
      </c>
      <c r="Y96" s="120">
        <f>'Sales-Feb'!G116</f>
        <v>0</v>
      </c>
      <c r="Z96" s="6">
        <f>'Sales-Mar'!H116</f>
        <v>0</v>
      </c>
      <c r="AA96" s="120">
        <f>'Sales-Mar'!G116</f>
        <v>0</v>
      </c>
      <c r="AB96" s="6">
        <f>D96+F96+H96+J96+L96+N96+P96+R96+T96+V96+X96+Z96</f>
        <v>0</v>
      </c>
      <c r="AC96" s="120">
        <f>E96+G96+I96+K96+M96+O96+Q96+S96+U96+W96+Y96+AA96</f>
        <v>0</v>
      </c>
      <c r="AD96" s="1"/>
    </row>
    <row r="97" spans="1:30" ht="20.25" thickTop="1" thickBot="1">
      <c r="A97" s="1"/>
      <c r="B97" s="6">
        <f>IF('Master Sheet'!C12="", "", 'Master Sheet'!C12)</f>
        <v>7</v>
      </c>
      <c r="C97" s="6" t="str">
        <f>IF('Master Sheet'!D12="", "", 'Master Sheet'!D12)</f>
        <v>g</v>
      </c>
      <c r="D97" s="6">
        <f>'Sales-Apr'!H117</f>
        <v>0</v>
      </c>
      <c r="E97" s="120">
        <f>'Sales-Apr'!G117</f>
        <v>0</v>
      </c>
      <c r="F97" s="6">
        <f>'Sales-May'!H117</f>
        <v>0</v>
      </c>
      <c r="G97" s="120">
        <f>'Sales-May'!G117</f>
        <v>0</v>
      </c>
      <c r="H97" s="6">
        <f>'Sales-Jun'!H117</f>
        <v>0</v>
      </c>
      <c r="I97" s="120">
        <f>'Sales-Jun'!G117</f>
        <v>0</v>
      </c>
      <c r="J97" s="6">
        <f>'Sales-Jul'!H117</f>
        <v>0</v>
      </c>
      <c r="K97" s="120">
        <f>'Sales-Jul'!G117</f>
        <v>0</v>
      </c>
      <c r="L97" s="6">
        <f>'Sales-Aug'!H117</f>
        <v>0</v>
      </c>
      <c r="M97" s="120">
        <f>'Sales-Aug'!G117</f>
        <v>0</v>
      </c>
      <c r="N97" s="6">
        <f>'Sales-Sep'!H117</f>
        <v>0</v>
      </c>
      <c r="O97" s="120">
        <f>'Sales-Sep'!G117</f>
        <v>0</v>
      </c>
      <c r="P97" s="6">
        <f>'Sales-Oct'!H117</f>
        <v>0</v>
      </c>
      <c r="Q97" s="120">
        <f>'Sales-Oct'!G117</f>
        <v>0</v>
      </c>
      <c r="R97" s="6">
        <f>'Sales-Nov'!H117</f>
        <v>0</v>
      </c>
      <c r="S97" s="120">
        <f>'Sales-Nov'!G117</f>
        <v>0</v>
      </c>
      <c r="T97" s="6">
        <f>'Sales-Dec'!H117</f>
        <v>0</v>
      </c>
      <c r="U97" s="120">
        <f>'Sales-Dec'!G117</f>
        <v>0</v>
      </c>
      <c r="V97" s="6">
        <f>'Sales-Jan'!H117</f>
        <v>0</v>
      </c>
      <c r="W97" s="120">
        <f>'Sales-Jan'!G117</f>
        <v>0</v>
      </c>
      <c r="X97" s="6">
        <f>'Sales-Feb'!H117</f>
        <v>0</v>
      </c>
      <c r="Y97" s="120">
        <f>'Sales-Feb'!G117</f>
        <v>0</v>
      </c>
      <c r="Z97" s="6">
        <f>'Sales-Mar'!H117</f>
        <v>0</v>
      </c>
      <c r="AA97" s="120">
        <f>'Sales-Mar'!G117</f>
        <v>0</v>
      </c>
      <c r="AB97" s="6">
        <f>D97+F97+H97+J97+L97+N97+P97+R97+T97+V97+X97+Z97</f>
        <v>0</v>
      </c>
      <c r="AC97" s="120">
        <f>E97+G97+I97+K97+M97+O97+Q97+S97+U97+W97+Y97+AA97</f>
        <v>0</v>
      </c>
      <c r="AD97" s="1"/>
    </row>
    <row r="98" spans="1:30" ht="20.25" thickTop="1" thickBot="1">
      <c r="A98" s="1"/>
      <c r="B98" s="6">
        <f>IF('Master Sheet'!C13="", "", 'Master Sheet'!C13)</f>
        <v>8</v>
      </c>
      <c r="C98" s="6" t="str">
        <f>IF('Master Sheet'!D13="", "", 'Master Sheet'!D13)</f>
        <v>h</v>
      </c>
      <c r="D98" s="6">
        <f>'Sales-Apr'!H118</f>
        <v>0</v>
      </c>
      <c r="E98" s="120">
        <f>'Sales-Apr'!G118</f>
        <v>0</v>
      </c>
      <c r="F98" s="6">
        <f>'Sales-May'!H118</f>
        <v>0</v>
      </c>
      <c r="G98" s="120">
        <f>'Sales-May'!G118</f>
        <v>0</v>
      </c>
      <c r="H98" s="6">
        <f>'Sales-Jun'!H118</f>
        <v>0</v>
      </c>
      <c r="I98" s="120">
        <f>'Sales-Jun'!G118</f>
        <v>0</v>
      </c>
      <c r="J98" s="6">
        <f>'Sales-Jul'!H118</f>
        <v>0</v>
      </c>
      <c r="K98" s="120">
        <f>'Sales-Jul'!G118</f>
        <v>0</v>
      </c>
      <c r="L98" s="6">
        <f>'Sales-Aug'!H118</f>
        <v>0</v>
      </c>
      <c r="M98" s="120">
        <f>'Sales-Aug'!G118</f>
        <v>0</v>
      </c>
      <c r="N98" s="6">
        <f>'Sales-Sep'!H118</f>
        <v>0</v>
      </c>
      <c r="O98" s="120">
        <f>'Sales-Sep'!G118</f>
        <v>0</v>
      </c>
      <c r="P98" s="6">
        <f>'Sales-Oct'!H118</f>
        <v>0</v>
      </c>
      <c r="Q98" s="120">
        <f>'Sales-Oct'!G118</f>
        <v>0</v>
      </c>
      <c r="R98" s="6">
        <f>'Sales-Nov'!H118</f>
        <v>0</v>
      </c>
      <c r="S98" s="120">
        <f>'Sales-Nov'!G118</f>
        <v>0</v>
      </c>
      <c r="T98" s="6">
        <f>'Sales-Dec'!H118</f>
        <v>0</v>
      </c>
      <c r="U98" s="120">
        <f>'Sales-Dec'!G118</f>
        <v>0</v>
      </c>
      <c r="V98" s="6">
        <f>'Sales-Jan'!H118</f>
        <v>0</v>
      </c>
      <c r="W98" s="120">
        <f>'Sales-Jan'!G118</f>
        <v>0</v>
      </c>
      <c r="X98" s="6">
        <f>'Sales-Feb'!H118</f>
        <v>0</v>
      </c>
      <c r="Y98" s="120">
        <f>'Sales-Feb'!G118</f>
        <v>0</v>
      </c>
      <c r="Z98" s="6">
        <f>'Sales-Mar'!H118</f>
        <v>0</v>
      </c>
      <c r="AA98" s="120">
        <f>'Sales-Mar'!G118</f>
        <v>0</v>
      </c>
      <c r="AB98" s="6">
        <f>D98+F98+H98+J98+L98+N98+P98+R98+T98+V98+X98+Z98</f>
        <v>0</v>
      </c>
      <c r="AC98" s="120">
        <f>E98+G98+I98+K98+M98+O98+Q98+S98+U98+W98+Y98+AA98</f>
        <v>0</v>
      </c>
      <c r="AD98" s="1"/>
    </row>
    <row r="99" spans="1:30" ht="20.25" thickTop="1" thickBot="1">
      <c r="A99" s="1"/>
      <c r="B99" s="6">
        <f>IF('Master Sheet'!C14="", "", 'Master Sheet'!C14)</f>
        <v>9</v>
      </c>
      <c r="C99" s="6" t="str">
        <f>IF('Master Sheet'!D14="", "", 'Master Sheet'!D14)</f>
        <v>i</v>
      </c>
      <c r="D99" s="6">
        <f>'Sales-Apr'!H119</f>
        <v>0</v>
      </c>
      <c r="E99" s="120">
        <f>'Sales-Apr'!G119</f>
        <v>0</v>
      </c>
      <c r="F99" s="6">
        <f>'Sales-May'!H119</f>
        <v>0</v>
      </c>
      <c r="G99" s="120">
        <f>'Sales-May'!G119</f>
        <v>0</v>
      </c>
      <c r="H99" s="6">
        <f>'Sales-Jun'!H119</f>
        <v>0</v>
      </c>
      <c r="I99" s="120">
        <f>'Sales-Jun'!G119</f>
        <v>0</v>
      </c>
      <c r="J99" s="6">
        <f>'Sales-Jul'!H119</f>
        <v>0</v>
      </c>
      <c r="K99" s="120">
        <f>'Sales-Jul'!G119</f>
        <v>0</v>
      </c>
      <c r="L99" s="6">
        <f>'Sales-Aug'!H119</f>
        <v>0</v>
      </c>
      <c r="M99" s="120">
        <f>'Sales-Aug'!G119</f>
        <v>0</v>
      </c>
      <c r="N99" s="6">
        <f>'Sales-Sep'!H119</f>
        <v>0</v>
      </c>
      <c r="O99" s="120">
        <f>'Sales-Sep'!G119</f>
        <v>0</v>
      </c>
      <c r="P99" s="6">
        <f>'Sales-Oct'!H119</f>
        <v>0</v>
      </c>
      <c r="Q99" s="120">
        <f>'Sales-Oct'!G119</f>
        <v>0</v>
      </c>
      <c r="R99" s="6">
        <f>'Sales-Nov'!H119</f>
        <v>0</v>
      </c>
      <c r="S99" s="120">
        <f>'Sales-Nov'!G119</f>
        <v>0</v>
      </c>
      <c r="T99" s="6">
        <f>'Sales-Dec'!H119</f>
        <v>0</v>
      </c>
      <c r="U99" s="120">
        <f>'Sales-Dec'!G119</f>
        <v>0</v>
      </c>
      <c r="V99" s="6">
        <f>'Sales-Jan'!H119</f>
        <v>0</v>
      </c>
      <c r="W99" s="120">
        <f>'Sales-Jan'!G119</f>
        <v>0</v>
      </c>
      <c r="X99" s="6">
        <f>'Sales-Feb'!H119</f>
        <v>0</v>
      </c>
      <c r="Y99" s="120">
        <f>'Sales-Feb'!G119</f>
        <v>0</v>
      </c>
      <c r="Z99" s="6">
        <f>'Sales-Mar'!H119</f>
        <v>0</v>
      </c>
      <c r="AA99" s="120">
        <f>'Sales-Mar'!G119</f>
        <v>0</v>
      </c>
      <c r="AB99" s="6">
        <f>D99+F99+H99+J99+L99+N99+P99+R99+T99+V99+X99+Z99</f>
        <v>0</v>
      </c>
      <c r="AC99" s="120">
        <f>E99+G99+I99+K99+M99+O99+Q99+S99+U99+W99+Y99+AA99</f>
        <v>0</v>
      </c>
      <c r="AD99" s="1"/>
    </row>
    <row r="100" spans="1:30" ht="20.25" thickTop="1" thickBot="1">
      <c r="A100" s="1"/>
      <c r="B100" s="6">
        <f>IF('Master Sheet'!C15="", "", 'Master Sheet'!C15)</f>
        <v>10</v>
      </c>
      <c r="C100" s="6" t="str">
        <f>IF('Master Sheet'!D15="", "", 'Master Sheet'!D15)</f>
        <v>j</v>
      </c>
      <c r="D100" s="6">
        <f>'Sales-Apr'!H120</f>
        <v>0</v>
      </c>
      <c r="E100" s="120">
        <f>'Sales-Apr'!G120</f>
        <v>0</v>
      </c>
      <c r="F100" s="6">
        <f>'Sales-May'!H120</f>
        <v>0</v>
      </c>
      <c r="G100" s="120">
        <f>'Sales-May'!G120</f>
        <v>0</v>
      </c>
      <c r="H100" s="6">
        <f>'Sales-Jun'!H120</f>
        <v>0</v>
      </c>
      <c r="I100" s="120">
        <f>'Sales-Jun'!G120</f>
        <v>0</v>
      </c>
      <c r="J100" s="6">
        <f>'Sales-Jul'!H120</f>
        <v>0</v>
      </c>
      <c r="K100" s="120">
        <f>'Sales-Jul'!G120</f>
        <v>0</v>
      </c>
      <c r="L100" s="6">
        <f>'Sales-Aug'!H120</f>
        <v>0</v>
      </c>
      <c r="M100" s="120">
        <f>'Sales-Aug'!G120</f>
        <v>0</v>
      </c>
      <c r="N100" s="6">
        <f>'Sales-Sep'!H120</f>
        <v>0</v>
      </c>
      <c r="O100" s="120">
        <f>'Sales-Sep'!G120</f>
        <v>0</v>
      </c>
      <c r="P100" s="6">
        <f>'Sales-Oct'!H120</f>
        <v>0</v>
      </c>
      <c r="Q100" s="120">
        <f>'Sales-Oct'!G120</f>
        <v>0</v>
      </c>
      <c r="R100" s="6">
        <f>'Sales-Nov'!H120</f>
        <v>0</v>
      </c>
      <c r="S100" s="120">
        <f>'Sales-Nov'!G120</f>
        <v>0</v>
      </c>
      <c r="T100" s="6">
        <f>'Sales-Dec'!H120</f>
        <v>0</v>
      </c>
      <c r="U100" s="120">
        <f>'Sales-Dec'!G120</f>
        <v>0</v>
      </c>
      <c r="V100" s="6">
        <f>'Sales-Jan'!H120</f>
        <v>0</v>
      </c>
      <c r="W100" s="120">
        <f>'Sales-Jan'!G120</f>
        <v>0</v>
      </c>
      <c r="X100" s="6">
        <f>'Sales-Feb'!H120</f>
        <v>0</v>
      </c>
      <c r="Y100" s="120">
        <f>'Sales-Feb'!G120</f>
        <v>0</v>
      </c>
      <c r="Z100" s="6">
        <f>'Sales-Mar'!H120</f>
        <v>0</v>
      </c>
      <c r="AA100" s="120">
        <f>'Sales-Mar'!G120</f>
        <v>0</v>
      </c>
      <c r="AB100" s="6">
        <f>D100+F100+H100+J100+L100+N100+P100+R100+T100+V100+X100+Z100</f>
        <v>0</v>
      </c>
      <c r="AC100" s="120">
        <f>E100+G100+I100+K100+M100+O100+Q100+S100+U100+W100+Y100+AA100</f>
        <v>0</v>
      </c>
      <c r="AD100" s="1"/>
    </row>
    <row r="101" spans="1:30" ht="20.25" thickTop="1" thickBot="1">
      <c r="A101" s="1"/>
      <c r="B101" s="6">
        <f>IF('Master Sheet'!C16="", "", 'Master Sheet'!C16)</f>
        <v>11</v>
      </c>
      <c r="C101" s="6" t="str">
        <f>IF('Master Sheet'!D16="", "", 'Master Sheet'!D16)</f>
        <v>k</v>
      </c>
      <c r="D101" s="6">
        <f>'Sales-Apr'!H121</f>
        <v>0</v>
      </c>
      <c r="E101" s="120">
        <f>'Sales-Apr'!G121</f>
        <v>0</v>
      </c>
      <c r="F101" s="6">
        <f>'Sales-May'!H121</f>
        <v>0</v>
      </c>
      <c r="G101" s="120">
        <f>'Sales-May'!G121</f>
        <v>0</v>
      </c>
      <c r="H101" s="6">
        <f>'Sales-Jun'!H121</f>
        <v>0</v>
      </c>
      <c r="I101" s="120">
        <f>'Sales-Jun'!G121</f>
        <v>0</v>
      </c>
      <c r="J101" s="6">
        <f>'Sales-Jul'!H121</f>
        <v>0</v>
      </c>
      <c r="K101" s="120">
        <f>'Sales-Jul'!G121</f>
        <v>0</v>
      </c>
      <c r="L101" s="6">
        <f>'Sales-Aug'!H121</f>
        <v>0</v>
      </c>
      <c r="M101" s="120">
        <f>'Sales-Aug'!G121</f>
        <v>0</v>
      </c>
      <c r="N101" s="6">
        <f>'Sales-Sep'!H121</f>
        <v>0</v>
      </c>
      <c r="O101" s="120">
        <f>'Sales-Sep'!G121</f>
        <v>0</v>
      </c>
      <c r="P101" s="6">
        <f>'Sales-Oct'!H121</f>
        <v>0</v>
      </c>
      <c r="Q101" s="120">
        <f>'Sales-Oct'!G121</f>
        <v>0</v>
      </c>
      <c r="R101" s="6">
        <f>'Sales-Nov'!H121</f>
        <v>0</v>
      </c>
      <c r="S101" s="120">
        <f>'Sales-Nov'!G121</f>
        <v>0</v>
      </c>
      <c r="T101" s="6">
        <f>'Sales-Dec'!H121</f>
        <v>0</v>
      </c>
      <c r="U101" s="120">
        <f>'Sales-Dec'!G121</f>
        <v>0</v>
      </c>
      <c r="V101" s="6">
        <f>'Sales-Jan'!H121</f>
        <v>0</v>
      </c>
      <c r="W101" s="120">
        <f>'Sales-Jan'!G121</f>
        <v>0</v>
      </c>
      <c r="X101" s="6">
        <f>'Sales-Feb'!H121</f>
        <v>0</v>
      </c>
      <c r="Y101" s="120">
        <f>'Sales-Feb'!G121</f>
        <v>0</v>
      </c>
      <c r="Z101" s="6">
        <f>'Sales-Mar'!H121</f>
        <v>0</v>
      </c>
      <c r="AA101" s="120">
        <f>'Sales-Mar'!G121</f>
        <v>0</v>
      </c>
      <c r="AB101" s="6">
        <f>D101+F101+H101+J101+L101+N101+P101+R101+T101+V101+X101+Z101</f>
        <v>0</v>
      </c>
      <c r="AC101" s="120">
        <f>E101+G101+I101+K101+M101+O101+Q101+S101+U101+W101+Y101+AA101</f>
        <v>0</v>
      </c>
      <c r="AD101" s="1"/>
    </row>
    <row r="102" spans="1:30" ht="20.25" thickTop="1" thickBot="1">
      <c r="A102" s="1"/>
      <c r="B102" s="6">
        <f>IF('Master Sheet'!C17="", "", 'Master Sheet'!C17)</f>
        <v>12</v>
      </c>
      <c r="C102" s="6" t="str">
        <f>IF('Master Sheet'!D17="", "", 'Master Sheet'!D17)</f>
        <v>l</v>
      </c>
      <c r="D102" s="6">
        <f>'Sales-Apr'!H122</f>
        <v>0</v>
      </c>
      <c r="E102" s="120">
        <f>'Sales-Apr'!G122</f>
        <v>0</v>
      </c>
      <c r="F102" s="6">
        <f>'Sales-May'!H122</f>
        <v>0</v>
      </c>
      <c r="G102" s="120">
        <f>'Sales-May'!G122</f>
        <v>0</v>
      </c>
      <c r="H102" s="6">
        <f>'Sales-Jun'!H122</f>
        <v>0</v>
      </c>
      <c r="I102" s="120">
        <f>'Sales-Jun'!G122</f>
        <v>0</v>
      </c>
      <c r="J102" s="6">
        <f>'Sales-Jul'!H122</f>
        <v>0</v>
      </c>
      <c r="K102" s="120">
        <f>'Sales-Jul'!G122</f>
        <v>0</v>
      </c>
      <c r="L102" s="6">
        <f>'Sales-Aug'!H122</f>
        <v>0</v>
      </c>
      <c r="M102" s="120">
        <f>'Sales-Aug'!G122</f>
        <v>0</v>
      </c>
      <c r="N102" s="6">
        <f>'Sales-Sep'!H122</f>
        <v>0</v>
      </c>
      <c r="O102" s="120">
        <f>'Sales-Sep'!G122</f>
        <v>0</v>
      </c>
      <c r="P102" s="6">
        <f>'Sales-Oct'!H122</f>
        <v>0</v>
      </c>
      <c r="Q102" s="120">
        <f>'Sales-Oct'!G122</f>
        <v>0</v>
      </c>
      <c r="R102" s="6">
        <f>'Sales-Nov'!H122</f>
        <v>0</v>
      </c>
      <c r="S102" s="120">
        <f>'Sales-Nov'!G122</f>
        <v>0</v>
      </c>
      <c r="T102" s="6">
        <f>'Sales-Dec'!H122</f>
        <v>0</v>
      </c>
      <c r="U102" s="120">
        <f>'Sales-Dec'!G122</f>
        <v>0</v>
      </c>
      <c r="V102" s="6">
        <f>'Sales-Jan'!H122</f>
        <v>0</v>
      </c>
      <c r="W102" s="120">
        <f>'Sales-Jan'!G122</f>
        <v>0</v>
      </c>
      <c r="X102" s="6">
        <f>'Sales-Feb'!H122</f>
        <v>0</v>
      </c>
      <c r="Y102" s="120">
        <f>'Sales-Feb'!G122</f>
        <v>0</v>
      </c>
      <c r="Z102" s="6">
        <f>'Sales-Mar'!H122</f>
        <v>0</v>
      </c>
      <c r="AA102" s="120">
        <f>'Sales-Mar'!G122</f>
        <v>0</v>
      </c>
      <c r="AB102" s="6">
        <f>D102+F102+H102+J102+L102+N102+P102+R102+T102+V102+X102+Z102</f>
        <v>0</v>
      </c>
      <c r="AC102" s="120">
        <f>E102+G102+I102+K102+M102+O102+Q102+S102+U102+W102+Y102+AA102</f>
        <v>0</v>
      </c>
      <c r="AD102" s="1"/>
    </row>
    <row r="103" spans="1:30" ht="20.25" thickTop="1" thickBot="1">
      <c r="A103" s="1"/>
      <c r="B103" s="6">
        <f>IF('Master Sheet'!C18="", "", 'Master Sheet'!C18)</f>
        <v>13</v>
      </c>
      <c r="C103" s="6" t="str">
        <f>IF('Master Sheet'!D18="", "", 'Master Sheet'!D18)</f>
        <v>m</v>
      </c>
      <c r="D103" s="6">
        <f>'Sales-Apr'!H123</f>
        <v>0</v>
      </c>
      <c r="E103" s="120">
        <f>'Sales-Apr'!G123</f>
        <v>0</v>
      </c>
      <c r="F103" s="6">
        <f>'Sales-May'!H123</f>
        <v>0</v>
      </c>
      <c r="G103" s="120">
        <f>'Sales-May'!G123</f>
        <v>0</v>
      </c>
      <c r="H103" s="6">
        <f>'Sales-Jun'!H123</f>
        <v>0</v>
      </c>
      <c r="I103" s="120">
        <f>'Sales-Jun'!G123</f>
        <v>0</v>
      </c>
      <c r="J103" s="6">
        <f>'Sales-Jul'!H123</f>
        <v>0</v>
      </c>
      <c r="K103" s="120">
        <f>'Sales-Jul'!G123</f>
        <v>0</v>
      </c>
      <c r="L103" s="6">
        <f>'Sales-Aug'!H123</f>
        <v>0</v>
      </c>
      <c r="M103" s="120">
        <f>'Sales-Aug'!G123</f>
        <v>0</v>
      </c>
      <c r="N103" s="6">
        <f>'Sales-Sep'!H123</f>
        <v>0</v>
      </c>
      <c r="O103" s="120">
        <f>'Sales-Sep'!G123</f>
        <v>0</v>
      </c>
      <c r="P103" s="6">
        <f>'Sales-Oct'!H123</f>
        <v>0</v>
      </c>
      <c r="Q103" s="120">
        <f>'Sales-Oct'!G123</f>
        <v>0</v>
      </c>
      <c r="R103" s="6">
        <f>'Sales-Nov'!H123</f>
        <v>0</v>
      </c>
      <c r="S103" s="120">
        <f>'Sales-Nov'!G123</f>
        <v>0</v>
      </c>
      <c r="T103" s="6">
        <f>'Sales-Dec'!H123</f>
        <v>0</v>
      </c>
      <c r="U103" s="120">
        <f>'Sales-Dec'!G123</f>
        <v>0</v>
      </c>
      <c r="V103" s="6">
        <f>'Sales-Jan'!H123</f>
        <v>0</v>
      </c>
      <c r="W103" s="120">
        <f>'Sales-Jan'!G123</f>
        <v>0</v>
      </c>
      <c r="X103" s="6">
        <f>'Sales-Feb'!H123</f>
        <v>0</v>
      </c>
      <c r="Y103" s="120">
        <f>'Sales-Feb'!G123</f>
        <v>0</v>
      </c>
      <c r="Z103" s="6">
        <f>'Sales-Mar'!H123</f>
        <v>0</v>
      </c>
      <c r="AA103" s="120">
        <f>'Sales-Mar'!G123</f>
        <v>0</v>
      </c>
      <c r="AB103" s="6">
        <f>D103+F103+H103+J103+L103+N103+P103+R103+T103+V103+X103+Z103</f>
        <v>0</v>
      </c>
      <c r="AC103" s="120">
        <f>E103+G103+I103+K103+M103+O103+Q103+S103+U103+W103+Y103+AA103</f>
        <v>0</v>
      </c>
      <c r="AD103" s="1"/>
    </row>
    <row r="104" spans="1:30" ht="20.25" thickTop="1" thickBot="1">
      <c r="A104" s="1"/>
      <c r="B104" s="6">
        <f>IF('Master Sheet'!C19="", "", 'Master Sheet'!C19)</f>
        <v>14</v>
      </c>
      <c r="C104" s="6" t="str">
        <f>IF('Master Sheet'!D19="", "", 'Master Sheet'!D19)</f>
        <v>n</v>
      </c>
      <c r="D104" s="6">
        <f>'Sales-Apr'!H124</f>
        <v>0</v>
      </c>
      <c r="E104" s="120">
        <f>'Sales-Apr'!G124</f>
        <v>0</v>
      </c>
      <c r="F104" s="6">
        <f>'Sales-May'!H124</f>
        <v>0</v>
      </c>
      <c r="G104" s="120">
        <f>'Sales-May'!G124</f>
        <v>0</v>
      </c>
      <c r="H104" s="6">
        <f>'Sales-Jun'!H124</f>
        <v>0</v>
      </c>
      <c r="I104" s="120">
        <f>'Sales-Jun'!G124</f>
        <v>0</v>
      </c>
      <c r="J104" s="6">
        <f>'Sales-Jul'!H124</f>
        <v>0</v>
      </c>
      <c r="K104" s="120">
        <f>'Sales-Jul'!G124</f>
        <v>0</v>
      </c>
      <c r="L104" s="6">
        <f>'Sales-Aug'!H124</f>
        <v>0</v>
      </c>
      <c r="M104" s="120">
        <f>'Sales-Aug'!G124</f>
        <v>0</v>
      </c>
      <c r="N104" s="6">
        <f>'Sales-Sep'!H124</f>
        <v>0</v>
      </c>
      <c r="O104" s="120">
        <f>'Sales-Sep'!G124</f>
        <v>0</v>
      </c>
      <c r="P104" s="6">
        <f>'Sales-Oct'!H124</f>
        <v>0</v>
      </c>
      <c r="Q104" s="120">
        <f>'Sales-Oct'!G124</f>
        <v>0</v>
      </c>
      <c r="R104" s="6">
        <f>'Sales-Nov'!H124</f>
        <v>0</v>
      </c>
      <c r="S104" s="120">
        <f>'Sales-Nov'!G124</f>
        <v>0</v>
      </c>
      <c r="T104" s="6">
        <f>'Sales-Dec'!H124</f>
        <v>0</v>
      </c>
      <c r="U104" s="120">
        <f>'Sales-Dec'!G124</f>
        <v>0</v>
      </c>
      <c r="V104" s="6">
        <f>'Sales-Jan'!H124</f>
        <v>0</v>
      </c>
      <c r="W104" s="120">
        <f>'Sales-Jan'!G124</f>
        <v>0</v>
      </c>
      <c r="X104" s="6">
        <f>'Sales-Feb'!H124</f>
        <v>0</v>
      </c>
      <c r="Y104" s="120">
        <f>'Sales-Feb'!G124</f>
        <v>0</v>
      </c>
      <c r="Z104" s="6">
        <f>'Sales-Mar'!H124</f>
        <v>0</v>
      </c>
      <c r="AA104" s="120">
        <f>'Sales-Mar'!G124</f>
        <v>0</v>
      </c>
      <c r="AB104" s="6">
        <f>D104+F104+H104+J104+L104+N104+P104+R104+T104+V104+X104+Z104</f>
        <v>0</v>
      </c>
      <c r="AC104" s="120">
        <f>E104+G104+I104+K104+M104+O104+Q104+S104+U104+W104+Y104+AA104</f>
        <v>0</v>
      </c>
      <c r="AD104" s="1"/>
    </row>
    <row r="105" spans="1:30" ht="20.25" thickTop="1" thickBot="1">
      <c r="A105" s="1"/>
      <c r="B105" s="6">
        <f>IF('Master Sheet'!C20="", "", 'Master Sheet'!C20)</f>
        <v>15</v>
      </c>
      <c r="C105" s="6" t="str">
        <f>IF('Master Sheet'!D20="", "", 'Master Sheet'!D20)</f>
        <v>o</v>
      </c>
      <c r="D105" s="6">
        <f>'Sales-Apr'!H125</f>
        <v>0</v>
      </c>
      <c r="E105" s="120">
        <f>'Sales-Apr'!G125</f>
        <v>0</v>
      </c>
      <c r="F105" s="6">
        <f>'Sales-May'!H125</f>
        <v>0</v>
      </c>
      <c r="G105" s="120">
        <f>'Sales-May'!G125</f>
        <v>0</v>
      </c>
      <c r="H105" s="6">
        <f>'Sales-Jun'!H125</f>
        <v>0</v>
      </c>
      <c r="I105" s="120">
        <f>'Sales-Jun'!G125</f>
        <v>0</v>
      </c>
      <c r="J105" s="6">
        <f>'Sales-Jul'!H125</f>
        <v>0</v>
      </c>
      <c r="K105" s="120">
        <f>'Sales-Jul'!G125</f>
        <v>0</v>
      </c>
      <c r="L105" s="6">
        <f>'Sales-Aug'!H125</f>
        <v>0</v>
      </c>
      <c r="M105" s="120">
        <f>'Sales-Aug'!G125</f>
        <v>0</v>
      </c>
      <c r="N105" s="6">
        <f>'Sales-Sep'!H125</f>
        <v>0</v>
      </c>
      <c r="O105" s="120">
        <f>'Sales-Sep'!G125</f>
        <v>0</v>
      </c>
      <c r="P105" s="6">
        <f>'Sales-Oct'!H125</f>
        <v>0</v>
      </c>
      <c r="Q105" s="120">
        <f>'Sales-Oct'!G125</f>
        <v>0</v>
      </c>
      <c r="R105" s="6">
        <f>'Sales-Nov'!H125</f>
        <v>0</v>
      </c>
      <c r="S105" s="120">
        <f>'Sales-Nov'!G125</f>
        <v>0</v>
      </c>
      <c r="T105" s="6">
        <f>'Sales-Dec'!H125</f>
        <v>0</v>
      </c>
      <c r="U105" s="120">
        <f>'Sales-Dec'!G125</f>
        <v>0</v>
      </c>
      <c r="V105" s="6">
        <f>'Sales-Jan'!H125</f>
        <v>0</v>
      </c>
      <c r="W105" s="120">
        <f>'Sales-Jan'!G125</f>
        <v>0</v>
      </c>
      <c r="X105" s="6">
        <f>'Sales-Feb'!H125</f>
        <v>0</v>
      </c>
      <c r="Y105" s="120">
        <f>'Sales-Feb'!G125</f>
        <v>0</v>
      </c>
      <c r="Z105" s="6">
        <f>'Sales-Mar'!H125</f>
        <v>0</v>
      </c>
      <c r="AA105" s="120">
        <f>'Sales-Mar'!G125</f>
        <v>0</v>
      </c>
      <c r="AB105" s="6">
        <f>D105+F105+H105+J105+L105+N105+P105+R105+T105+V105+X105+Z105</f>
        <v>0</v>
      </c>
      <c r="AC105" s="120">
        <f>E105+G105+I105+K105+M105+O105+Q105+S105+U105+W105+Y105+AA105</f>
        <v>0</v>
      </c>
      <c r="AD105" s="1"/>
    </row>
    <row r="106" spans="1:30" ht="20.25" thickTop="1" thickBot="1">
      <c r="A106" s="1"/>
      <c r="B106" s="6">
        <f>IF('Master Sheet'!C21="", "", 'Master Sheet'!C21)</f>
        <v>16</v>
      </c>
      <c r="C106" s="6" t="str">
        <f>IF('Master Sheet'!D21="", "", 'Master Sheet'!D21)</f>
        <v>p</v>
      </c>
      <c r="D106" s="6">
        <f>'Sales-Apr'!H126</f>
        <v>0</v>
      </c>
      <c r="E106" s="120">
        <f>'Sales-Apr'!G126</f>
        <v>0</v>
      </c>
      <c r="F106" s="6">
        <f>'Sales-May'!H126</f>
        <v>0</v>
      </c>
      <c r="G106" s="120">
        <f>'Sales-May'!G126</f>
        <v>0</v>
      </c>
      <c r="H106" s="6">
        <f>'Sales-Jun'!H126</f>
        <v>0</v>
      </c>
      <c r="I106" s="120">
        <f>'Sales-Jun'!G126</f>
        <v>0</v>
      </c>
      <c r="J106" s="6">
        <f>'Sales-Jul'!H126</f>
        <v>0</v>
      </c>
      <c r="K106" s="120">
        <f>'Sales-Jul'!G126</f>
        <v>0</v>
      </c>
      <c r="L106" s="6">
        <f>'Sales-Aug'!H126</f>
        <v>0</v>
      </c>
      <c r="M106" s="120">
        <f>'Sales-Aug'!G126</f>
        <v>0</v>
      </c>
      <c r="N106" s="6">
        <f>'Sales-Sep'!H126</f>
        <v>0</v>
      </c>
      <c r="O106" s="120">
        <f>'Sales-Sep'!G126</f>
        <v>0</v>
      </c>
      <c r="P106" s="6">
        <f>'Sales-Oct'!H126</f>
        <v>0</v>
      </c>
      <c r="Q106" s="120">
        <f>'Sales-Oct'!G126</f>
        <v>0</v>
      </c>
      <c r="R106" s="6">
        <f>'Sales-Nov'!H126</f>
        <v>0</v>
      </c>
      <c r="S106" s="120">
        <f>'Sales-Nov'!G126</f>
        <v>0</v>
      </c>
      <c r="T106" s="6">
        <f>'Sales-Dec'!H126</f>
        <v>0</v>
      </c>
      <c r="U106" s="120">
        <f>'Sales-Dec'!G126</f>
        <v>0</v>
      </c>
      <c r="V106" s="6">
        <f>'Sales-Jan'!H126</f>
        <v>0</v>
      </c>
      <c r="W106" s="120">
        <f>'Sales-Jan'!G126</f>
        <v>0</v>
      </c>
      <c r="X106" s="6">
        <f>'Sales-Feb'!H126</f>
        <v>0</v>
      </c>
      <c r="Y106" s="120">
        <f>'Sales-Feb'!G126</f>
        <v>0</v>
      </c>
      <c r="Z106" s="6">
        <f>'Sales-Mar'!H126</f>
        <v>0</v>
      </c>
      <c r="AA106" s="120">
        <f>'Sales-Mar'!G126</f>
        <v>0</v>
      </c>
      <c r="AB106" s="6">
        <f>D106+F106+H106+J106+L106+N106+P106+R106+T106+V106+X106+Z106</f>
        <v>0</v>
      </c>
      <c r="AC106" s="120">
        <f>E106+G106+I106+K106+M106+O106+Q106+S106+U106+W106+Y106+AA106</f>
        <v>0</v>
      </c>
      <c r="AD106" s="1"/>
    </row>
    <row r="107" spans="1:30" ht="20.25" thickTop="1" thickBot="1">
      <c r="A107" s="1"/>
      <c r="B107" s="6">
        <f>IF('Master Sheet'!C22="", "", 'Master Sheet'!C22)</f>
        <v>17</v>
      </c>
      <c r="C107" s="6" t="str">
        <f>IF('Master Sheet'!D22="", "", 'Master Sheet'!D22)</f>
        <v>q</v>
      </c>
      <c r="D107" s="6">
        <f>'Sales-Apr'!H127</f>
        <v>0</v>
      </c>
      <c r="E107" s="120">
        <f>'Sales-Apr'!G127</f>
        <v>0</v>
      </c>
      <c r="F107" s="6">
        <f>'Sales-May'!H127</f>
        <v>0</v>
      </c>
      <c r="G107" s="120">
        <f>'Sales-May'!G127</f>
        <v>0</v>
      </c>
      <c r="H107" s="6">
        <f>'Sales-Jun'!H127</f>
        <v>0</v>
      </c>
      <c r="I107" s="120">
        <f>'Sales-Jun'!G127</f>
        <v>0</v>
      </c>
      <c r="J107" s="6">
        <f>'Sales-Jul'!H127</f>
        <v>0</v>
      </c>
      <c r="K107" s="120">
        <f>'Sales-Jul'!G127</f>
        <v>0</v>
      </c>
      <c r="L107" s="6">
        <f>'Sales-Aug'!H127</f>
        <v>0</v>
      </c>
      <c r="M107" s="120">
        <f>'Sales-Aug'!G127</f>
        <v>0</v>
      </c>
      <c r="N107" s="6">
        <f>'Sales-Sep'!H127</f>
        <v>0</v>
      </c>
      <c r="O107" s="120">
        <f>'Sales-Sep'!G127</f>
        <v>0</v>
      </c>
      <c r="P107" s="6">
        <f>'Sales-Oct'!H127</f>
        <v>0</v>
      </c>
      <c r="Q107" s="120">
        <f>'Sales-Oct'!G127</f>
        <v>0</v>
      </c>
      <c r="R107" s="6">
        <f>'Sales-Nov'!H127</f>
        <v>0</v>
      </c>
      <c r="S107" s="120">
        <f>'Sales-Nov'!G127</f>
        <v>0</v>
      </c>
      <c r="T107" s="6">
        <f>'Sales-Dec'!H127</f>
        <v>0</v>
      </c>
      <c r="U107" s="120">
        <f>'Sales-Dec'!G127</f>
        <v>0</v>
      </c>
      <c r="V107" s="6">
        <f>'Sales-Jan'!H127</f>
        <v>0</v>
      </c>
      <c r="W107" s="120">
        <f>'Sales-Jan'!G127</f>
        <v>0</v>
      </c>
      <c r="X107" s="6">
        <f>'Sales-Feb'!H127</f>
        <v>0</v>
      </c>
      <c r="Y107" s="120">
        <f>'Sales-Feb'!G127</f>
        <v>0</v>
      </c>
      <c r="Z107" s="6">
        <f>'Sales-Mar'!H127</f>
        <v>0</v>
      </c>
      <c r="AA107" s="120">
        <f>'Sales-Mar'!G127</f>
        <v>0</v>
      </c>
      <c r="AB107" s="6">
        <f>D107+F107+H107+J107+L107+N107+P107+R107+T107+V107+X107+Z107</f>
        <v>0</v>
      </c>
      <c r="AC107" s="120">
        <f>E107+G107+I107+K107+M107+O107+Q107+S107+U107+W107+Y107+AA107</f>
        <v>0</v>
      </c>
      <c r="AD107" s="1"/>
    </row>
    <row r="108" spans="1:30" ht="20.25" thickTop="1" thickBot="1">
      <c r="A108" s="1"/>
      <c r="B108" s="6">
        <f>IF('Master Sheet'!C23="", "", 'Master Sheet'!C23)</f>
        <v>18</v>
      </c>
      <c r="C108" s="6" t="str">
        <f>IF('Master Sheet'!D23="", "", 'Master Sheet'!D23)</f>
        <v>r</v>
      </c>
      <c r="D108" s="6">
        <f>'Sales-Apr'!H128</f>
        <v>0</v>
      </c>
      <c r="E108" s="120">
        <f>'Sales-Apr'!G128</f>
        <v>0</v>
      </c>
      <c r="F108" s="6">
        <f>'Sales-May'!H128</f>
        <v>0</v>
      </c>
      <c r="G108" s="120">
        <f>'Sales-May'!G128</f>
        <v>0</v>
      </c>
      <c r="H108" s="6">
        <f>'Sales-Jun'!H128</f>
        <v>0</v>
      </c>
      <c r="I108" s="120">
        <f>'Sales-Jun'!G128</f>
        <v>0</v>
      </c>
      <c r="J108" s="6">
        <f>'Sales-Jul'!H128</f>
        <v>0</v>
      </c>
      <c r="K108" s="120">
        <f>'Sales-Jul'!G128</f>
        <v>0</v>
      </c>
      <c r="L108" s="6">
        <f>'Sales-Aug'!H128</f>
        <v>0</v>
      </c>
      <c r="M108" s="120">
        <f>'Sales-Aug'!G128</f>
        <v>0</v>
      </c>
      <c r="N108" s="6">
        <f>'Sales-Sep'!H128</f>
        <v>0</v>
      </c>
      <c r="O108" s="120">
        <f>'Sales-Sep'!G128</f>
        <v>0</v>
      </c>
      <c r="P108" s="6">
        <f>'Sales-Oct'!H128</f>
        <v>0</v>
      </c>
      <c r="Q108" s="120">
        <f>'Sales-Oct'!G128</f>
        <v>0</v>
      </c>
      <c r="R108" s="6">
        <f>'Sales-Nov'!H128</f>
        <v>0</v>
      </c>
      <c r="S108" s="120">
        <f>'Sales-Nov'!G128</f>
        <v>0</v>
      </c>
      <c r="T108" s="6">
        <f>'Sales-Dec'!H128</f>
        <v>0</v>
      </c>
      <c r="U108" s="120">
        <f>'Sales-Dec'!G128</f>
        <v>0</v>
      </c>
      <c r="V108" s="6">
        <f>'Sales-Jan'!H128</f>
        <v>0</v>
      </c>
      <c r="W108" s="120">
        <f>'Sales-Jan'!G128</f>
        <v>0</v>
      </c>
      <c r="X108" s="6">
        <f>'Sales-Feb'!H128</f>
        <v>0</v>
      </c>
      <c r="Y108" s="120">
        <f>'Sales-Feb'!G128</f>
        <v>0</v>
      </c>
      <c r="Z108" s="6">
        <f>'Sales-Mar'!H128</f>
        <v>0</v>
      </c>
      <c r="AA108" s="120">
        <f>'Sales-Mar'!G128</f>
        <v>0</v>
      </c>
      <c r="AB108" s="6">
        <f>D108+F108+H108+J108+L108+N108+P108+R108+T108+V108+X108+Z108</f>
        <v>0</v>
      </c>
      <c r="AC108" s="120">
        <f>E108+G108+I108+K108+M108+O108+Q108+S108+U108+W108+Y108+AA108</f>
        <v>0</v>
      </c>
      <c r="AD108" s="1"/>
    </row>
    <row r="109" spans="1:30" ht="20.25" thickTop="1" thickBot="1">
      <c r="A109" s="1"/>
      <c r="B109" s="6">
        <f>IF('Master Sheet'!C24="", "", 'Master Sheet'!C24)</f>
        <v>19</v>
      </c>
      <c r="C109" s="6" t="str">
        <f>IF('Master Sheet'!D24="", "", 'Master Sheet'!D24)</f>
        <v>s</v>
      </c>
      <c r="D109" s="6">
        <f>'Sales-Apr'!H129</f>
        <v>0</v>
      </c>
      <c r="E109" s="120">
        <f>'Sales-Apr'!G129</f>
        <v>0</v>
      </c>
      <c r="F109" s="6">
        <f>'Sales-May'!H129</f>
        <v>0</v>
      </c>
      <c r="G109" s="120">
        <f>'Sales-May'!G129</f>
        <v>0</v>
      </c>
      <c r="H109" s="6">
        <f>'Sales-Jun'!H129</f>
        <v>0</v>
      </c>
      <c r="I109" s="120">
        <f>'Sales-Jun'!G129</f>
        <v>0</v>
      </c>
      <c r="J109" s="6">
        <f>'Sales-Jul'!H129</f>
        <v>0</v>
      </c>
      <c r="K109" s="120">
        <f>'Sales-Jul'!G129</f>
        <v>0</v>
      </c>
      <c r="L109" s="6">
        <f>'Sales-Aug'!H129</f>
        <v>0</v>
      </c>
      <c r="M109" s="120">
        <f>'Sales-Aug'!G129</f>
        <v>0</v>
      </c>
      <c r="N109" s="6">
        <f>'Sales-Sep'!H129</f>
        <v>0</v>
      </c>
      <c r="O109" s="120">
        <f>'Sales-Sep'!G129</f>
        <v>0</v>
      </c>
      <c r="P109" s="6">
        <f>'Sales-Oct'!H129</f>
        <v>0</v>
      </c>
      <c r="Q109" s="120">
        <f>'Sales-Oct'!G129</f>
        <v>0</v>
      </c>
      <c r="R109" s="6">
        <f>'Sales-Nov'!H129</f>
        <v>0</v>
      </c>
      <c r="S109" s="120">
        <f>'Sales-Nov'!G129</f>
        <v>0</v>
      </c>
      <c r="T109" s="6">
        <f>'Sales-Dec'!H129</f>
        <v>0</v>
      </c>
      <c r="U109" s="120">
        <f>'Sales-Dec'!G129</f>
        <v>0</v>
      </c>
      <c r="V109" s="6">
        <f>'Sales-Jan'!H129</f>
        <v>0</v>
      </c>
      <c r="W109" s="120">
        <f>'Sales-Jan'!G129</f>
        <v>0</v>
      </c>
      <c r="X109" s="6">
        <f>'Sales-Feb'!H129</f>
        <v>0</v>
      </c>
      <c r="Y109" s="120">
        <f>'Sales-Feb'!G129</f>
        <v>0</v>
      </c>
      <c r="Z109" s="6">
        <f>'Sales-Mar'!H129</f>
        <v>0</v>
      </c>
      <c r="AA109" s="120">
        <f>'Sales-Mar'!G129</f>
        <v>0</v>
      </c>
      <c r="AB109" s="6">
        <f>D109+F109+H109+J109+L109+N109+P109+R109+T109+V109+X109+Z109</f>
        <v>0</v>
      </c>
      <c r="AC109" s="120">
        <f>E109+G109+I109+K109+M109+O109+Q109+S109+U109+W109+Y109+AA109</f>
        <v>0</v>
      </c>
      <c r="AD109" s="1"/>
    </row>
    <row r="110" spans="1:30" ht="20.25" thickTop="1" thickBot="1">
      <c r="A110" s="1"/>
      <c r="B110" s="6">
        <f>IF('Master Sheet'!C25="", "", 'Master Sheet'!C25)</f>
        <v>20</v>
      </c>
      <c r="C110" s="6" t="str">
        <f>IF('Master Sheet'!D25="", "", 'Master Sheet'!D25)</f>
        <v>t</v>
      </c>
      <c r="D110" s="6">
        <f>'Sales-Apr'!H130</f>
        <v>0</v>
      </c>
      <c r="E110" s="120">
        <f>'Sales-Apr'!G130</f>
        <v>0</v>
      </c>
      <c r="F110" s="6">
        <f>'Sales-May'!H130</f>
        <v>0</v>
      </c>
      <c r="G110" s="120">
        <f>'Sales-May'!G130</f>
        <v>0</v>
      </c>
      <c r="H110" s="6">
        <f>'Sales-Jun'!H130</f>
        <v>0</v>
      </c>
      <c r="I110" s="120">
        <f>'Sales-Jun'!G130</f>
        <v>0</v>
      </c>
      <c r="J110" s="6">
        <f>'Sales-Jul'!H130</f>
        <v>0</v>
      </c>
      <c r="K110" s="120">
        <f>'Sales-Jul'!G130</f>
        <v>0</v>
      </c>
      <c r="L110" s="6">
        <f>'Sales-Aug'!H130</f>
        <v>0</v>
      </c>
      <c r="M110" s="120">
        <f>'Sales-Aug'!G130</f>
        <v>0</v>
      </c>
      <c r="N110" s="6">
        <f>'Sales-Sep'!H130</f>
        <v>0</v>
      </c>
      <c r="O110" s="120">
        <f>'Sales-Sep'!G130</f>
        <v>0</v>
      </c>
      <c r="P110" s="6">
        <f>'Sales-Oct'!H130</f>
        <v>0</v>
      </c>
      <c r="Q110" s="120">
        <f>'Sales-Oct'!G130</f>
        <v>0</v>
      </c>
      <c r="R110" s="6">
        <f>'Sales-Nov'!H130</f>
        <v>0</v>
      </c>
      <c r="S110" s="120">
        <f>'Sales-Nov'!G130</f>
        <v>0</v>
      </c>
      <c r="T110" s="6">
        <f>'Sales-Dec'!H130</f>
        <v>0</v>
      </c>
      <c r="U110" s="120">
        <f>'Sales-Dec'!G130</f>
        <v>0</v>
      </c>
      <c r="V110" s="6">
        <f>'Sales-Jan'!H130</f>
        <v>0</v>
      </c>
      <c r="W110" s="120">
        <f>'Sales-Jan'!G130</f>
        <v>0</v>
      </c>
      <c r="X110" s="6">
        <f>'Sales-Feb'!H130</f>
        <v>0</v>
      </c>
      <c r="Y110" s="120">
        <f>'Sales-Feb'!G130</f>
        <v>0</v>
      </c>
      <c r="Z110" s="6">
        <f>'Sales-Mar'!H130</f>
        <v>0</v>
      </c>
      <c r="AA110" s="120">
        <f>'Sales-Mar'!G130</f>
        <v>0</v>
      </c>
      <c r="AB110" s="6">
        <f>D110+F110+H110+J110+L110+N110+P110+R110+T110+V110+X110+Z110</f>
        <v>0</v>
      </c>
      <c r="AC110" s="120">
        <f>E110+G110+I110+K110+M110+O110+Q110+S110+U110+W110+Y110+AA110</f>
        <v>0</v>
      </c>
      <c r="AD110" s="1"/>
    </row>
    <row r="111" spans="1:30" ht="20.25" thickTop="1" thickBot="1">
      <c r="A111" s="1"/>
      <c r="B111" s="6">
        <f>IF('Master Sheet'!C26="", "", 'Master Sheet'!C26)</f>
        <v>21</v>
      </c>
      <c r="C111" s="6" t="str">
        <f>IF('Master Sheet'!D26="", "", 'Master Sheet'!D26)</f>
        <v>u</v>
      </c>
      <c r="D111" s="6">
        <f>'Sales-Apr'!H131</f>
        <v>0</v>
      </c>
      <c r="E111" s="120">
        <f>'Sales-Apr'!G131</f>
        <v>0</v>
      </c>
      <c r="F111" s="6">
        <f>'Sales-May'!H131</f>
        <v>0</v>
      </c>
      <c r="G111" s="120">
        <f>'Sales-May'!G131</f>
        <v>0</v>
      </c>
      <c r="H111" s="6">
        <f>'Sales-Jun'!H131</f>
        <v>0</v>
      </c>
      <c r="I111" s="120">
        <f>'Sales-Jun'!G131</f>
        <v>0</v>
      </c>
      <c r="J111" s="6">
        <f>'Sales-Jul'!H131</f>
        <v>0</v>
      </c>
      <c r="K111" s="120">
        <f>'Sales-Jul'!G131</f>
        <v>0</v>
      </c>
      <c r="L111" s="6">
        <f>'Sales-Aug'!H131</f>
        <v>0</v>
      </c>
      <c r="M111" s="120">
        <f>'Sales-Aug'!G131</f>
        <v>0</v>
      </c>
      <c r="N111" s="6">
        <f>'Sales-Sep'!H131</f>
        <v>0</v>
      </c>
      <c r="O111" s="120">
        <f>'Sales-Sep'!G131</f>
        <v>0</v>
      </c>
      <c r="P111" s="6">
        <f>'Sales-Oct'!H131</f>
        <v>0</v>
      </c>
      <c r="Q111" s="120">
        <f>'Sales-Oct'!G131</f>
        <v>0</v>
      </c>
      <c r="R111" s="6">
        <f>'Sales-Nov'!H131</f>
        <v>0</v>
      </c>
      <c r="S111" s="120">
        <f>'Sales-Nov'!G131</f>
        <v>0</v>
      </c>
      <c r="T111" s="6">
        <f>'Sales-Dec'!H131</f>
        <v>0</v>
      </c>
      <c r="U111" s="120">
        <f>'Sales-Dec'!G131</f>
        <v>0</v>
      </c>
      <c r="V111" s="6">
        <f>'Sales-Jan'!H131</f>
        <v>0</v>
      </c>
      <c r="W111" s="120">
        <f>'Sales-Jan'!G131</f>
        <v>0</v>
      </c>
      <c r="X111" s="6">
        <f>'Sales-Feb'!H131</f>
        <v>0</v>
      </c>
      <c r="Y111" s="120">
        <f>'Sales-Feb'!G131</f>
        <v>0</v>
      </c>
      <c r="Z111" s="6">
        <f>'Sales-Mar'!H131</f>
        <v>0</v>
      </c>
      <c r="AA111" s="120">
        <f>'Sales-Mar'!G131</f>
        <v>0</v>
      </c>
      <c r="AB111" s="6">
        <f>D111+F111+H111+J111+L111+N111+P111+R111+T111+V111+X111+Z111</f>
        <v>0</v>
      </c>
      <c r="AC111" s="120">
        <f>E111+G111+I111+K111+M111+O111+Q111+S111+U111+W111+Y111+AA111</f>
        <v>0</v>
      </c>
      <c r="AD111" s="1"/>
    </row>
    <row r="112" spans="1:30" ht="20.25" thickTop="1" thickBot="1">
      <c r="A112" s="1"/>
      <c r="B112" s="6">
        <f>IF('Master Sheet'!C27="", "", 'Master Sheet'!C27)</f>
        <v>22</v>
      </c>
      <c r="C112" s="6" t="str">
        <f>IF('Master Sheet'!D27="", "", 'Master Sheet'!D27)</f>
        <v>v</v>
      </c>
      <c r="D112" s="6">
        <f>'Sales-Apr'!H132</f>
        <v>0</v>
      </c>
      <c r="E112" s="120">
        <f>'Sales-Apr'!G132</f>
        <v>0</v>
      </c>
      <c r="F112" s="6">
        <f>'Sales-May'!H132</f>
        <v>0</v>
      </c>
      <c r="G112" s="120">
        <f>'Sales-May'!G132</f>
        <v>0</v>
      </c>
      <c r="H112" s="6">
        <f>'Sales-Jun'!H132</f>
        <v>0</v>
      </c>
      <c r="I112" s="120">
        <f>'Sales-Jun'!G132</f>
        <v>0</v>
      </c>
      <c r="J112" s="6">
        <f>'Sales-Jul'!H132</f>
        <v>0</v>
      </c>
      <c r="K112" s="120">
        <f>'Sales-Jul'!G132</f>
        <v>0</v>
      </c>
      <c r="L112" s="6">
        <f>'Sales-Aug'!H132</f>
        <v>0</v>
      </c>
      <c r="M112" s="120">
        <f>'Sales-Aug'!G132</f>
        <v>0</v>
      </c>
      <c r="N112" s="6">
        <f>'Sales-Sep'!H132</f>
        <v>0</v>
      </c>
      <c r="O112" s="120">
        <f>'Sales-Sep'!G132</f>
        <v>0</v>
      </c>
      <c r="P112" s="6">
        <f>'Sales-Oct'!H132</f>
        <v>0</v>
      </c>
      <c r="Q112" s="120">
        <f>'Sales-Oct'!G132</f>
        <v>0</v>
      </c>
      <c r="R112" s="6">
        <f>'Sales-Nov'!H132</f>
        <v>0</v>
      </c>
      <c r="S112" s="120">
        <f>'Sales-Nov'!G132</f>
        <v>0</v>
      </c>
      <c r="T112" s="6">
        <f>'Sales-Dec'!H132</f>
        <v>0</v>
      </c>
      <c r="U112" s="120">
        <f>'Sales-Dec'!G132</f>
        <v>0</v>
      </c>
      <c r="V112" s="6">
        <f>'Sales-Jan'!H132</f>
        <v>0</v>
      </c>
      <c r="W112" s="120">
        <f>'Sales-Jan'!G132</f>
        <v>0</v>
      </c>
      <c r="X112" s="6">
        <f>'Sales-Feb'!H132</f>
        <v>0</v>
      </c>
      <c r="Y112" s="120">
        <f>'Sales-Feb'!G132</f>
        <v>0</v>
      </c>
      <c r="Z112" s="6">
        <f>'Sales-Mar'!H132</f>
        <v>0</v>
      </c>
      <c r="AA112" s="120">
        <f>'Sales-Mar'!G132</f>
        <v>0</v>
      </c>
      <c r="AB112" s="6">
        <f>D112+F112+H112+J112+L112+N112+P112+R112+T112+V112+X112+Z112</f>
        <v>0</v>
      </c>
      <c r="AC112" s="120">
        <f>E112+G112+I112+K112+M112+O112+Q112+S112+U112+W112+Y112+AA112</f>
        <v>0</v>
      </c>
      <c r="AD112" s="1"/>
    </row>
    <row r="113" spans="1:30" ht="20.25" thickTop="1" thickBot="1">
      <c r="A113" s="1"/>
      <c r="B113" s="6">
        <f>IF('Master Sheet'!C28="", "", 'Master Sheet'!C28)</f>
        <v>23</v>
      </c>
      <c r="C113" s="6" t="str">
        <f>IF('Master Sheet'!D28="", "", 'Master Sheet'!D28)</f>
        <v>w</v>
      </c>
      <c r="D113" s="6">
        <f>'Sales-Apr'!H133</f>
        <v>0</v>
      </c>
      <c r="E113" s="120">
        <f>'Sales-Apr'!G133</f>
        <v>0</v>
      </c>
      <c r="F113" s="6">
        <f>'Sales-May'!H133</f>
        <v>0</v>
      </c>
      <c r="G113" s="120">
        <f>'Sales-May'!G133</f>
        <v>0</v>
      </c>
      <c r="H113" s="6">
        <f>'Sales-Jun'!H133</f>
        <v>0</v>
      </c>
      <c r="I113" s="120">
        <f>'Sales-Jun'!G133</f>
        <v>0</v>
      </c>
      <c r="J113" s="6">
        <f>'Sales-Jul'!H133</f>
        <v>0</v>
      </c>
      <c r="K113" s="120">
        <f>'Sales-Jul'!G133</f>
        <v>0</v>
      </c>
      <c r="L113" s="6">
        <f>'Sales-Aug'!H133</f>
        <v>0</v>
      </c>
      <c r="M113" s="120">
        <f>'Sales-Aug'!G133</f>
        <v>0</v>
      </c>
      <c r="N113" s="6">
        <f>'Sales-Sep'!H133</f>
        <v>0</v>
      </c>
      <c r="O113" s="120">
        <f>'Sales-Sep'!G133</f>
        <v>0</v>
      </c>
      <c r="P113" s="6">
        <f>'Sales-Oct'!H133</f>
        <v>0</v>
      </c>
      <c r="Q113" s="120">
        <f>'Sales-Oct'!G133</f>
        <v>0</v>
      </c>
      <c r="R113" s="6">
        <f>'Sales-Nov'!H133</f>
        <v>0</v>
      </c>
      <c r="S113" s="120">
        <f>'Sales-Nov'!G133</f>
        <v>0</v>
      </c>
      <c r="T113" s="6">
        <f>'Sales-Dec'!H133</f>
        <v>0</v>
      </c>
      <c r="U113" s="120">
        <f>'Sales-Dec'!G133</f>
        <v>0</v>
      </c>
      <c r="V113" s="6">
        <f>'Sales-Jan'!H133</f>
        <v>0</v>
      </c>
      <c r="W113" s="120">
        <f>'Sales-Jan'!G133</f>
        <v>0</v>
      </c>
      <c r="X113" s="6">
        <f>'Sales-Feb'!H133</f>
        <v>0</v>
      </c>
      <c r="Y113" s="120">
        <f>'Sales-Feb'!G133</f>
        <v>0</v>
      </c>
      <c r="Z113" s="6">
        <f>'Sales-Mar'!H133</f>
        <v>0</v>
      </c>
      <c r="AA113" s="120">
        <f>'Sales-Mar'!G133</f>
        <v>0</v>
      </c>
      <c r="AB113" s="6">
        <f>D113+F113+H113+J113+L113+N113+P113+R113+T113+V113+X113+Z113</f>
        <v>0</v>
      </c>
      <c r="AC113" s="120">
        <f>E113+G113+I113+K113+M113+O113+Q113+S113+U113+W113+Y113+AA113</f>
        <v>0</v>
      </c>
      <c r="AD113" s="1"/>
    </row>
    <row r="114" spans="1:30" ht="20.25" thickTop="1" thickBot="1">
      <c r="A114" s="1"/>
      <c r="B114" s="6">
        <f>IF('Master Sheet'!C29="", "", 'Master Sheet'!C29)</f>
        <v>24</v>
      </c>
      <c r="C114" s="6" t="str">
        <f>IF('Master Sheet'!D29="", "", 'Master Sheet'!D29)</f>
        <v>x</v>
      </c>
      <c r="D114" s="6">
        <f>'Sales-Apr'!H134</f>
        <v>0</v>
      </c>
      <c r="E114" s="120">
        <f>'Sales-Apr'!G134</f>
        <v>0</v>
      </c>
      <c r="F114" s="6">
        <f>'Sales-May'!H134</f>
        <v>0</v>
      </c>
      <c r="G114" s="120">
        <f>'Sales-May'!G134</f>
        <v>0</v>
      </c>
      <c r="H114" s="6">
        <f>'Sales-Jun'!H134</f>
        <v>0</v>
      </c>
      <c r="I114" s="120">
        <f>'Sales-Jun'!G134</f>
        <v>0</v>
      </c>
      <c r="J114" s="6">
        <f>'Sales-Jul'!H134</f>
        <v>0</v>
      </c>
      <c r="K114" s="120">
        <f>'Sales-Jul'!G134</f>
        <v>0</v>
      </c>
      <c r="L114" s="6">
        <f>'Sales-Aug'!H134</f>
        <v>0</v>
      </c>
      <c r="M114" s="120">
        <f>'Sales-Aug'!G134</f>
        <v>0</v>
      </c>
      <c r="N114" s="6">
        <f>'Sales-Sep'!H134</f>
        <v>0</v>
      </c>
      <c r="O114" s="120">
        <f>'Sales-Sep'!G134</f>
        <v>0</v>
      </c>
      <c r="P114" s="6">
        <f>'Sales-Oct'!H134</f>
        <v>0</v>
      </c>
      <c r="Q114" s="120">
        <f>'Sales-Oct'!G134</f>
        <v>0</v>
      </c>
      <c r="R114" s="6">
        <f>'Sales-Nov'!H134</f>
        <v>0</v>
      </c>
      <c r="S114" s="120">
        <f>'Sales-Nov'!G134</f>
        <v>0</v>
      </c>
      <c r="T114" s="6">
        <f>'Sales-Dec'!H134</f>
        <v>0</v>
      </c>
      <c r="U114" s="120">
        <f>'Sales-Dec'!G134</f>
        <v>0</v>
      </c>
      <c r="V114" s="6">
        <f>'Sales-Jan'!H134</f>
        <v>0</v>
      </c>
      <c r="W114" s="120">
        <f>'Sales-Jan'!G134</f>
        <v>0</v>
      </c>
      <c r="X114" s="6">
        <f>'Sales-Feb'!H134</f>
        <v>0</v>
      </c>
      <c r="Y114" s="120">
        <f>'Sales-Feb'!G134</f>
        <v>0</v>
      </c>
      <c r="Z114" s="6">
        <f>'Sales-Mar'!H134</f>
        <v>0</v>
      </c>
      <c r="AA114" s="120">
        <f>'Sales-Mar'!G134</f>
        <v>0</v>
      </c>
      <c r="AB114" s="6">
        <f>D114+F114+H114+J114+L114+N114+P114+R114+T114+V114+X114+Z114</f>
        <v>0</v>
      </c>
      <c r="AC114" s="120">
        <f>E114+G114+I114+K114+M114+O114+Q114+S114+U114+W114+Y114+AA114</f>
        <v>0</v>
      </c>
      <c r="AD114" s="1"/>
    </row>
    <row r="115" spans="1:30" ht="20.25" thickTop="1" thickBot="1">
      <c r="A115" s="1"/>
      <c r="B115" s="6">
        <f>IF('Master Sheet'!C30="", "", 'Master Sheet'!C30)</f>
        <v>25</v>
      </c>
      <c r="C115" s="6" t="str">
        <f>IF('Master Sheet'!D30="", "", 'Master Sheet'!D30)</f>
        <v>y</v>
      </c>
      <c r="D115" s="6">
        <f>'Sales-Apr'!H135</f>
        <v>0</v>
      </c>
      <c r="E115" s="120">
        <f>'Sales-Apr'!G135</f>
        <v>0</v>
      </c>
      <c r="F115" s="6">
        <f>'Sales-May'!H135</f>
        <v>0</v>
      </c>
      <c r="G115" s="120">
        <f>'Sales-May'!G135</f>
        <v>0</v>
      </c>
      <c r="H115" s="6">
        <f>'Sales-Jun'!H135</f>
        <v>0</v>
      </c>
      <c r="I115" s="120">
        <f>'Sales-Jun'!G135</f>
        <v>0</v>
      </c>
      <c r="J115" s="6">
        <f>'Sales-Jul'!H135</f>
        <v>0</v>
      </c>
      <c r="K115" s="120">
        <f>'Sales-Jul'!G135</f>
        <v>0</v>
      </c>
      <c r="L115" s="6">
        <f>'Sales-Aug'!H135</f>
        <v>0</v>
      </c>
      <c r="M115" s="120">
        <f>'Sales-Aug'!G135</f>
        <v>0</v>
      </c>
      <c r="N115" s="6">
        <f>'Sales-Sep'!H135</f>
        <v>0</v>
      </c>
      <c r="O115" s="120">
        <f>'Sales-Sep'!G135</f>
        <v>0</v>
      </c>
      <c r="P115" s="6">
        <f>'Sales-Oct'!H135</f>
        <v>0</v>
      </c>
      <c r="Q115" s="120">
        <f>'Sales-Oct'!G135</f>
        <v>0</v>
      </c>
      <c r="R115" s="6">
        <f>'Sales-Nov'!H135</f>
        <v>0</v>
      </c>
      <c r="S115" s="120">
        <f>'Sales-Nov'!G135</f>
        <v>0</v>
      </c>
      <c r="T115" s="6">
        <f>'Sales-Dec'!H135</f>
        <v>0</v>
      </c>
      <c r="U115" s="120">
        <f>'Sales-Dec'!G135</f>
        <v>0</v>
      </c>
      <c r="V115" s="6">
        <f>'Sales-Jan'!H135</f>
        <v>0</v>
      </c>
      <c r="W115" s="120">
        <f>'Sales-Jan'!G135</f>
        <v>0</v>
      </c>
      <c r="X115" s="6">
        <f>'Sales-Feb'!H135</f>
        <v>0</v>
      </c>
      <c r="Y115" s="120">
        <f>'Sales-Feb'!G135</f>
        <v>0</v>
      </c>
      <c r="Z115" s="6">
        <f>'Sales-Mar'!H135</f>
        <v>0</v>
      </c>
      <c r="AA115" s="120">
        <f>'Sales-Mar'!G135</f>
        <v>0</v>
      </c>
      <c r="AB115" s="6">
        <f>D115+F115+H115+J115+L115+N115+P115+R115+T115+V115+X115+Z115</f>
        <v>0</v>
      </c>
      <c r="AC115" s="120">
        <f>E115+G115+I115+K115+M115+O115+Q115+S115+U115+W115+Y115+AA115</f>
        <v>0</v>
      </c>
      <c r="AD115" s="1"/>
    </row>
    <row r="116" spans="1:30" ht="20.25" thickTop="1" thickBot="1">
      <c r="A116" s="1"/>
      <c r="B116" s="6">
        <f>IF('Master Sheet'!C31="", "", 'Master Sheet'!C31)</f>
        <v>26</v>
      </c>
      <c r="C116" s="6" t="str">
        <f>IF('Master Sheet'!D31="", "", 'Master Sheet'!D31)</f>
        <v>z</v>
      </c>
      <c r="D116" s="6">
        <f>'Sales-Apr'!H136</f>
        <v>0</v>
      </c>
      <c r="E116" s="120">
        <f>'Sales-Apr'!G136</f>
        <v>0</v>
      </c>
      <c r="F116" s="6">
        <f>'Sales-May'!H136</f>
        <v>0</v>
      </c>
      <c r="G116" s="120">
        <f>'Sales-May'!G136</f>
        <v>0</v>
      </c>
      <c r="H116" s="6">
        <f>'Sales-Jun'!H136</f>
        <v>0</v>
      </c>
      <c r="I116" s="120">
        <f>'Sales-Jun'!G136</f>
        <v>0</v>
      </c>
      <c r="J116" s="6">
        <f>'Sales-Jul'!H136</f>
        <v>0</v>
      </c>
      <c r="K116" s="120">
        <f>'Sales-Jul'!G136</f>
        <v>0</v>
      </c>
      <c r="L116" s="6">
        <f>'Sales-Aug'!H136</f>
        <v>0</v>
      </c>
      <c r="M116" s="120">
        <f>'Sales-Aug'!G136</f>
        <v>0</v>
      </c>
      <c r="N116" s="6">
        <f>'Sales-Sep'!H136</f>
        <v>0</v>
      </c>
      <c r="O116" s="120">
        <f>'Sales-Sep'!G136</f>
        <v>0</v>
      </c>
      <c r="P116" s="6">
        <f>'Sales-Oct'!H136</f>
        <v>0</v>
      </c>
      <c r="Q116" s="120">
        <f>'Sales-Oct'!G136</f>
        <v>0</v>
      </c>
      <c r="R116" s="6">
        <f>'Sales-Nov'!H136</f>
        <v>0</v>
      </c>
      <c r="S116" s="120">
        <f>'Sales-Nov'!G136</f>
        <v>0</v>
      </c>
      <c r="T116" s="6">
        <f>'Sales-Dec'!H136</f>
        <v>0</v>
      </c>
      <c r="U116" s="120">
        <f>'Sales-Dec'!G136</f>
        <v>0</v>
      </c>
      <c r="V116" s="6">
        <f>'Sales-Jan'!H136</f>
        <v>0</v>
      </c>
      <c r="W116" s="120">
        <f>'Sales-Jan'!G136</f>
        <v>0</v>
      </c>
      <c r="X116" s="6">
        <f>'Sales-Feb'!H136</f>
        <v>0</v>
      </c>
      <c r="Y116" s="120">
        <f>'Sales-Feb'!G136</f>
        <v>0</v>
      </c>
      <c r="Z116" s="6">
        <f>'Sales-Mar'!H136</f>
        <v>0</v>
      </c>
      <c r="AA116" s="120">
        <f>'Sales-Mar'!G136</f>
        <v>0</v>
      </c>
      <c r="AB116" s="6">
        <f>D116+F116+H116+J116+L116+N116+P116+R116+T116+V116+X116+Z116</f>
        <v>0</v>
      </c>
      <c r="AC116" s="120">
        <f>E116+G116+I116+K116+M116+O116+Q116+S116+U116+W116+Y116+AA116</f>
        <v>0</v>
      </c>
      <c r="AD116" s="1"/>
    </row>
    <row r="117" spans="1:30" ht="20.25" thickTop="1" thickBot="1">
      <c r="A117" s="1"/>
      <c r="B117" s="6">
        <f>IF('Master Sheet'!C32="", "", 'Master Sheet'!C32)</f>
        <v>27</v>
      </c>
      <c r="C117" s="6" t="str">
        <f>IF('Master Sheet'!D32="", "", 'Master Sheet'!D32)</f>
        <v>aa</v>
      </c>
      <c r="D117" s="6">
        <f>'Sales-Apr'!H137</f>
        <v>0</v>
      </c>
      <c r="E117" s="120">
        <f>'Sales-Apr'!G137</f>
        <v>0</v>
      </c>
      <c r="F117" s="6">
        <f>'Sales-May'!H137</f>
        <v>0</v>
      </c>
      <c r="G117" s="120">
        <f>'Sales-May'!G137</f>
        <v>0</v>
      </c>
      <c r="H117" s="6">
        <f>'Sales-Jun'!H137</f>
        <v>0</v>
      </c>
      <c r="I117" s="120">
        <f>'Sales-Jun'!G137</f>
        <v>0</v>
      </c>
      <c r="J117" s="6">
        <f>'Sales-Jul'!H137</f>
        <v>0</v>
      </c>
      <c r="K117" s="120">
        <f>'Sales-Jul'!G137</f>
        <v>0</v>
      </c>
      <c r="L117" s="6">
        <f>'Sales-Aug'!H137</f>
        <v>0</v>
      </c>
      <c r="M117" s="120">
        <f>'Sales-Aug'!G137</f>
        <v>0</v>
      </c>
      <c r="N117" s="6">
        <f>'Sales-Sep'!H137</f>
        <v>0</v>
      </c>
      <c r="O117" s="120">
        <f>'Sales-Sep'!G137</f>
        <v>0</v>
      </c>
      <c r="P117" s="6">
        <f>'Sales-Oct'!H137</f>
        <v>0</v>
      </c>
      <c r="Q117" s="120">
        <f>'Sales-Oct'!G137</f>
        <v>0</v>
      </c>
      <c r="R117" s="6">
        <f>'Sales-Nov'!H137</f>
        <v>0</v>
      </c>
      <c r="S117" s="120">
        <f>'Sales-Nov'!G137</f>
        <v>0</v>
      </c>
      <c r="T117" s="6">
        <f>'Sales-Dec'!H137</f>
        <v>0</v>
      </c>
      <c r="U117" s="120">
        <f>'Sales-Dec'!G137</f>
        <v>0</v>
      </c>
      <c r="V117" s="6">
        <f>'Sales-Jan'!H137</f>
        <v>0</v>
      </c>
      <c r="W117" s="120">
        <f>'Sales-Jan'!G137</f>
        <v>0</v>
      </c>
      <c r="X117" s="6">
        <f>'Sales-Feb'!H137</f>
        <v>0</v>
      </c>
      <c r="Y117" s="120">
        <f>'Sales-Feb'!G137</f>
        <v>0</v>
      </c>
      <c r="Z117" s="6">
        <f>'Sales-Mar'!H137</f>
        <v>0</v>
      </c>
      <c r="AA117" s="120">
        <f>'Sales-Mar'!G137</f>
        <v>0</v>
      </c>
      <c r="AB117" s="6">
        <f>D117+F117+H117+J117+L117+N117+P117+R117+T117+V117+X117+Z117</f>
        <v>0</v>
      </c>
      <c r="AC117" s="120">
        <f>E117+G117+I117+K117+M117+O117+Q117+S117+U117+W117+Y117+AA117</f>
        <v>0</v>
      </c>
      <c r="AD117" s="1"/>
    </row>
    <row r="118" spans="1:30" ht="20.25" thickTop="1" thickBot="1">
      <c r="A118" s="1"/>
      <c r="B118" s="6">
        <f>IF('Master Sheet'!C33="", "", 'Master Sheet'!C33)</f>
        <v>28</v>
      </c>
      <c r="C118" s="6" t="str">
        <f>IF('Master Sheet'!D33="", "", 'Master Sheet'!D33)</f>
        <v>bb</v>
      </c>
      <c r="D118" s="6">
        <f>'Sales-Apr'!H138</f>
        <v>0</v>
      </c>
      <c r="E118" s="120">
        <f>'Sales-Apr'!G138</f>
        <v>0</v>
      </c>
      <c r="F118" s="6">
        <f>'Sales-May'!H138</f>
        <v>0</v>
      </c>
      <c r="G118" s="120">
        <f>'Sales-May'!G138</f>
        <v>0</v>
      </c>
      <c r="H118" s="6">
        <f>'Sales-Jun'!H138</f>
        <v>0</v>
      </c>
      <c r="I118" s="120">
        <f>'Sales-Jun'!G138</f>
        <v>0</v>
      </c>
      <c r="J118" s="6">
        <f>'Sales-Jul'!H138</f>
        <v>0</v>
      </c>
      <c r="K118" s="120">
        <f>'Sales-Jul'!G138</f>
        <v>0</v>
      </c>
      <c r="L118" s="6">
        <f>'Sales-Aug'!H138</f>
        <v>0</v>
      </c>
      <c r="M118" s="120">
        <f>'Sales-Aug'!G138</f>
        <v>0</v>
      </c>
      <c r="N118" s="6">
        <f>'Sales-Sep'!H138</f>
        <v>0</v>
      </c>
      <c r="O118" s="120">
        <f>'Sales-Sep'!G138</f>
        <v>0</v>
      </c>
      <c r="P118" s="6">
        <f>'Sales-Oct'!H138</f>
        <v>0</v>
      </c>
      <c r="Q118" s="120">
        <f>'Sales-Oct'!G138</f>
        <v>0</v>
      </c>
      <c r="R118" s="6">
        <f>'Sales-Nov'!H138</f>
        <v>0</v>
      </c>
      <c r="S118" s="120">
        <f>'Sales-Nov'!G138</f>
        <v>0</v>
      </c>
      <c r="T118" s="6">
        <f>'Sales-Dec'!H138</f>
        <v>0</v>
      </c>
      <c r="U118" s="120">
        <f>'Sales-Dec'!G138</f>
        <v>0</v>
      </c>
      <c r="V118" s="6">
        <f>'Sales-Jan'!H138</f>
        <v>0</v>
      </c>
      <c r="W118" s="120">
        <f>'Sales-Jan'!G138</f>
        <v>0</v>
      </c>
      <c r="X118" s="6">
        <f>'Sales-Feb'!H138</f>
        <v>0</v>
      </c>
      <c r="Y118" s="120">
        <f>'Sales-Feb'!G138</f>
        <v>0</v>
      </c>
      <c r="Z118" s="6">
        <f>'Sales-Mar'!H138</f>
        <v>0</v>
      </c>
      <c r="AA118" s="120">
        <f>'Sales-Mar'!G138</f>
        <v>0</v>
      </c>
      <c r="AB118" s="6">
        <f>D118+F118+H118+J118+L118+N118+P118+R118+T118+V118+X118+Z118</f>
        <v>0</v>
      </c>
      <c r="AC118" s="120">
        <f>E118+G118+I118+K118+M118+O118+Q118+S118+U118+W118+Y118+AA118</f>
        <v>0</v>
      </c>
      <c r="AD118" s="1"/>
    </row>
    <row r="119" spans="1:30" ht="20.25" thickTop="1" thickBot="1">
      <c r="A119" s="1"/>
      <c r="B119" s="6">
        <f>IF('Master Sheet'!C34="", "", 'Master Sheet'!C34)</f>
        <v>29</v>
      </c>
      <c r="C119" s="6" t="str">
        <f>IF('Master Sheet'!D34="", "", 'Master Sheet'!D34)</f>
        <v>cc</v>
      </c>
      <c r="D119" s="6">
        <f>'Sales-Apr'!H139</f>
        <v>0</v>
      </c>
      <c r="E119" s="120">
        <f>'Sales-Apr'!G139</f>
        <v>0</v>
      </c>
      <c r="F119" s="6">
        <f>'Sales-May'!H139</f>
        <v>0</v>
      </c>
      <c r="G119" s="120">
        <f>'Sales-May'!G139</f>
        <v>0</v>
      </c>
      <c r="H119" s="6">
        <f>'Sales-Jun'!H139</f>
        <v>0</v>
      </c>
      <c r="I119" s="120">
        <f>'Sales-Jun'!G139</f>
        <v>0</v>
      </c>
      <c r="J119" s="6">
        <f>'Sales-Jul'!H139</f>
        <v>0</v>
      </c>
      <c r="K119" s="120">
        <f>'Sales-Jul'!G139</f>
        <v>0</v>
      </c>
      <c r="L119" s="6">
        <f>'Sales-Aug'!H139</f>
        <v>0</v>
      </c>
      <c r="M119" s="120">
        <f>'Sales-Aug'!G139</f>
        <v>0</v>
      </c>
      <c r="N119" s="6">
        <f>'Sales-Sep'!H139</f>
        <v>0</v>
      </c>
      <c r="O119" s="120">
        <f>'Sales-Sep'!G139</f>
        <v>0</v>
      </c>
      <c r="P119" s="6">
        <f>'Sales-Oct'!H139</f>
        <v>0</v>
      </c>
      <c r="Q119" s="120">
        <f>'Sales-Oct'!G139</f>
        <v>0</v>
      </c>
      <c r="R119" s="6">
        <f>'Sales-Nov'!H139</f>
        <v>0</v>
      </c>
      <c r="S119" s="120">
        <f>'Sales-Nov'!G139</f>
        <v>0</v>
      </c>
      <c r="T119" s="6">
        <f>'Sales-Dec'!H139</f>
        <v>0</v>
      </c>
      <c r="U119" s="120">
        <f>'Sales-Dec'!G139</f>
        <v>0</v>
      </c>
      <c r="V119" s="6">
        <f>'Sales-Jan'!H139</f>
        <v>0</v>
      </c>
      <c r="W119" s="120">
        <f>'Sales-Jan'!G139</f>
        <v>0</v>
      </c>
      <c r="X119" s="6">
        <f>'Sales-Feb'!H139</f>
        <v>0</v>
      </c>
      <c r="Y119" s="120">
        <f>'Sales-Feb'!G139</f>
        <v>0</v>
      </c>
      <c r="Z119" s="6">
        <f>'Sales-Mar'!H139</f>
        <v>0</v>
      </c>
      <c r="AA119" s="120">
        <f>'Sales-Mar'!G139</f>
        <v>0</v>
      </c>
      <c r="AB119" s="6">
        <f>D119+F119+H119+J119+L119+N119+P119+R119+T119+V119+X119+Z119</f>
        <v>0</v>
      </c>
      <c r="AC119" s="120">
        <f>E119+G119+I119+K119+M119+O119+Q119+S119+U119+W119+Y119+AA119</f>
        <v>0</v>
      </c>
      <c r="AD119" s="1"/>
    </row>
    <row r="120" spans="1:30" ht="20.25" thickTop="1" thickBot="1">
      <c r="A120" s="1"/>
      <c r="B120" s="6">
        <f>IF('Master Sheet'!C35="", "", 'Master Sheet'!C35)</f>
        <v>30</v>
      </c>
      <c r="C120" s="6" t="str">
        <f>IF('Master Sheet'!D35="", "", 'Master Sheet'!D35)</f>
        <v>dd</v>
      </c>
      <c r="D120" s="6">
        <f>'Sales-Apr'!H140</f>
        <v>0</v>
      </c>
      <c r="E120" s="120">
        <f>'Sales-Apr'!G140</f>
        <v>0</v>
      </c>
      <c r="F120" s="6">
        <f>'Sales-May'!H140</f>
        <v>0</v>
      </c>
      <c r="G120" s="120">
        <f>'Sales-May'!G140</f>
        <v>0</v>
      </c>
      <c r="H120" s="6">
        <f>'Sales-Jun'!H140</f>
        <v>0</v>
      </c>
      <c r="I120" s="120">
        <f>'Sales-Jun'!G140</f>
        <v>0</v>
      </c>
      <c r="J120" s="6">
        <f>'Sales-Jul'!H140</f>
        <v>0</v>
      </c>
      <c r="K120" s="120">
        <f>'Sales-Jul'!G140</f>
        <v>0</v>
      </c>
      <c r="L120" s="6">
        <f>'Sales-Aug'!H140</f>
        <v>0</v>
      </c>
      <c r="M120" s="120">
        <f>'Sales-Aug'!G140</f>
        <v>0</v>
      </c>
      <c r="N120" s="6">
        <f>'Sales-Sep'!H140</f>
        <v>0</v>
      </c>
      <c r="O120" s="120">
        <f>'Sales-Sep'!G140</f>
        <v>0</v>
      </c>
      <c r="P120" s="6">
        <f>'Sales-Oct'!H140</f>
        <v>0</v>
      </c>
      <c r="Q120" s="120">
        <f>'Sales-Oct'!G140</f>
        <v>0</v>
      </c>
      <c r="R120" s="6">
        <f>'Sales-Nov'!H140</f>
        <v>0</v>
      </c>
      <c r="S120" s="120">
        <f>'Sales-Nov'!G140</f>
        <v>0</v>
      </c>
      <c r="T120" s="6">
        <f>'Sales-Dec'!H140</f>
        <v>0</v>
      </c>
      <c r="U120" s="120">
        <f>'Sales-Dec'!G140</f>
        <v>0</v>
      </c>
      <c r="V120" s="6">
        <f>'Sales-Jan'!H140</f>
        <v>0</v>
      </c>
      <c r="W120" s="120">
        <f>'Sales-Jan'!G140</f>
        <v>0</v>
      </c>
      <c r="X120" s="6">
        <f>'Sales-Feb'!H140</f>
        <v>0</v>
      </c>
      <c r="Y120" s="120">
        <f>'Sales-Feb'!G140</f>
        <v>0</v>
      </c>
      <c r="Z120" s="6">
        <f>'Sales-Mar'!H140</f>
        <v>0</v>
      </c>
      <c r="AA120" s="120">
        <f>'Sales-Mar'!G140</f>
        <v>0</v>
      </c>
      <c r="AB120" s="6">
        <f>D120+F120+H120+J120+L120+N120+P120+R120+T120+V120+X120+Z120</f>
        <v>0</v>
      </c>
      <c r="AC120" s="120">
        <f>E120+G120+I120+K120+M120+O120+Q120+S120+U120+W120+Y120+AA120</f>
        <v>0</v>
      </c>
      <c r="AD120" s="1"/>
    </row>
    <row r="121" spans="1:30" ht="20.25" thickTop="1" thickBot="1">
      <c r="A121" s="37"/>
      <c r="B121" s="6"/>
      <c r="C121" s="6"/>
      <c r="D121" s="5">
        <f>SUM(D91:D120)</f>
        <v>507</v>
      </c>
      <c r="E121" s="121">
        <f>SUM(E91:E120)</f>
        <v>50700</v>
      </c>
      <c r="F121" s="5">
        <f>SUM(F91:F120)</f>
        <v>509</v>
      </c>
      <c r="G121" s="121">
        <f>SUM(G91:G120)</f>
        <v>55990</v>
      </c>
      <c r="H121" s="5">
        <f>SUM(H91:H120)</f>
        <v>509</v>
      </c>
      <c r="I121" s="121">
        <f>SUM(I91:I120)</f>
        <v>61080</v>
      </c>
      <c r="J121" s="5">
        <f>SUM(J91:J120)</f>
        <v>509</v>
      </c>
      <c r="K121" s="121">
        <f>SUM(K91:K120)</f>
        <v>66170</v>
      </c>
      <c r="L121" s="5">
        <f>SUM(L91:L120)</f>
        <v>509</v>
      </c>
      <c r="M121" s="121">
        <f>SUM(M91:M120)</f>
        <v>71260</v>
      </c>
      <c r="N121" s="5">
        <f>SUM(N91:N120)</f>
        <v>509</v>
      </c>
      <c r="O121" s="121">
        <f>SUM(O91:O120)</f>
        <v>76350</v>
      </c>
      <c r="P121" s="5">
        <f>SUM(P91:P120)</f>
        <v>509</v>
      </c>
      <c r="Q121" s="121">
        <f>SUM(Q91:Q120)</f>
        <v>81440</v>
      </c>
      <c r="R121" s="5">
        <f>SUM(R91:R120)</f>
        <v>509</v>
      </c>
      <c r="S121" s="121">
        <f>SUM(S91:S120)</f>
        <v>86530</v>
      </c>
      <c r="T121" s="5">
        <f>SUM(T91:T120)</f>
        <v>509</v>
      </c>
      <c r="U121" s="121">
        <f>SUM(U91:U120)</f>
        <v>91620</v>
      </c>
      <c r="V121" s="5">
        <f>SUM(V91:V120)</f>
        <v>509</v>
      </c>
      <c r="W121" s="121">
        <f>SUM(W91:W120)</f>
        <v>96710</v>
      </c>
      <c r="X121" s="5">
        <f>SUM(X91:X120)</f>
        <v>509</v>
      </c>
      <c r="Y121" s="121">
        <f>SUM(Y91:Y120)</f>
        <v>101800</v>
      </c>
      <c r="Z121" s="5">
        <f>SUM(Z91:Z120)</f>
        <v>509</v>
      </c>
      <c r="AA121" s="121">
        <f>SUM(AA91:AA120)</f>
        <v>106890</v>
      </c>
      <c r="AB121" s="5">
        <f>SUM(AB91:AB120)</f>
        <v>6106</v>
      </c>
      <c r="AC121" s="121">
        <f>SUM(AC91:AC120)</f>
        <v>946540</v>
      </c>
      <c r="AD121" s="37"/>
    </row>
    <row r="122" spans="1:30" s="12" customFormat="1" ht="19.5" thickTop="1">
      <c r="A122" s="37"/>
      <c r="B122" s="75"/>
      <c r="C122" s="76"/>
      <c r="D122" s="76"/>
      <c r="E122" s="76"/>
      <c r="F122" s="76"/>
      <c r="G122" s="76"/>
      <c r="H122" s="76"/>
      <c r="I122" s="76"/>
      <c r="J122" s="76"/>
      <c r="K122" s="77"/>
      <c r="L122" s="81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3"/>
      <c r="Z122" s="114"/>
      <c r="AA122" s="115"/>
      <c r="AB122" s="115"/>
      <c r="AC122" s="115"/>
      <c r="AD122" s="37"/>
    </row>
    <row r="123" spans="1:30" s="12" customFormat="1">
      <c r="A123" s="37"/>
      <c r="B123" s="73"/>
      <c r="C123" s="61"/>
      <c r="D123" s="61"/>
      <c r="E123" s="61"/>
      <c r="F123" s="61"/>
      <c r="G123" s="61"/>
      <c r="H123" s="61"/>
      <c r="I123" s="61"/>
      <c r="J123" s="61"/>
      <c r="K123" s="62"/>
      <c r="L123" s="2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21"/>
      <c r="Z123" s="112"/>
      <c r="AA123" s="113"/>
      <c r="AB123" s="113"/>
      <c r="AC123" s="113"/>
      <c r="AD123" s="37"/>
    </row>
    <row r="124" spans="1:30" s="12" customFormat="1">
      <c r="A124" s="37"/>
      <c r="B124" s="73"/>
      <c r="C124" s="61"/>
      <c r="D124" s="61"/>
      <c r="E124" s="61"/>
      <c r="F124" s="61"/>
      <c r="G124" s="61"/>
      <c r="H124" s="61"/>
      <c r="I124" s="61"/>
      <c r="J124" s="61"/>
      <c r="K124" s="62"/>
      <c r="L124" s="2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21"/>
      <c r="Z124" s="112"/>
      <c r="AA124" s="113"/>
      <c r="AB124" s="113"/>
      <c r="AC124" s="113"/>
      <c r="AD124" s="37"/>
    </row>
    <row r="125" spans="1:30" s="12" customFormat="1">
      <c r="A125" s="37"/>
      <c r="B125" s="73"/>
      <c r="C125" s="61"/>
      <c r="D125" s="61"/>
      <c r="E125" s="61"/>
      <c r="F125" s="61"/>
      <c r="G125" s="61"/>
      <c r="H125" s="61"/>
      <c r="I125" s="61"/>
      <c r="J125" s="61"/>
      <c r="K125" s="62"/>
      <c r="L125" s="2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21"/>
      <c r="Z125" s="112"/>
      <c r="AA125" s="113"/>
      <c r="AB125" s="113"/>
      <c r="AC125" s="113"/>
      <c r="AD125" s="37"/>
    </row>
    <row r="126" spans="1:30" s="12" customFormat="1">
      <c r="A126" s="37"/>
      <c r="B126" s="73"/>
      <c r="C126" s="61"/>
      <c r="D126" s="61"/>
      <c r="E126" s="61"/>
      <c r="F126" s="61"/>
      <c r="G126" s="61"/>
      <c r="H126" s="61"/>
      <c r="I126" s="61"/>
      <c r="J126" s="61"/>
      <c r="K126" s="62"/>
      <c r="L126" s="2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21"/>
      <c r="Z126" s="112"/>
      <c r="AA126" s="113"/>
      <c r="AB126" s="113"/>
      <c r="AC126" s="113"/>
      <c r="AD126" s="37"/>
    </row>
    <row r="127" spans="1:30" s="12" customFormat="1">
      <c r="A127" s="37"/>
      <c r="B127" s="73"/>
      <c r="C127" s="61"/>
      <c r="D127" s="61"/>
      <c r="E127" s="61"/>
      <c r="F127" s="61"/>
      <c r="G127" s="61"/>
      <c r="H127" s="61"/>
      <c r="I127" s="61"/>
      <c r="J127" s="61"/>
      <c r="K127" s="62"/>
      <c r="L127" s="2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21"/>
      <c r="Z127" s="112"/>
      <c r="AA127" s="113"/>
      <c r="AB127" s="113"/>
      <c r="AC127" s="113"/>
      <c r="AD127" s="37"/>
    </row>
    <row r="128" spans="1:30" s="12" customFormat="1">
      <c r="A128" s="37"/>
      <c r="B128" s="73"/>
      <c r="C128" s="61"/>
      <c r="D128" s="61"/>
      <c r="E128" s="61"/>
      <c r="F128" s="61"/>
      <c r="G128" s="61"/>
      <c r="H128" s="61"/>
      <c r="I128" s="61"/>
      <c r="J128" s="61"/>
      <c r="K128" s="62"/>
      <c r="L128" s="2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21"/>
      <c r="Z128" s="112"/>
      <c r="AA128" s="113"/>
      <c r="AB128" s="113"/>
      <c r="AC128" s="113"/>
      <c r="AD128" s="37"/>
    </row>
    <row r="129" spans="1:30" s="12" customFormat="1">
      <c r="A129" s="37"/>
      <c r="B129" s="73"/>
      <c r="C129" s="61"/>
      <c r="D129" s="61"/>
      <c r="E129" s="61"/>
      <c r="F129" s="61"/>
      <c r="G129" s="61"/>
      <c r="H129" s="61"/>
      <c r="I129" s="61"/>
      <c r="J129" s="61"/>
      <c r="K129" s="62"/>
      <c r="L129" s="2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21"/>
      <c r="Z129" s="112"/>
      <c r="AA129" s="113"/>
      <c r="AB129" s="113"/>
      <c r="AC129" s="113"/>
      <c r="AD129" s="37"/>
    </row>
    <row r="130" spans="1:30" s="12" customFormat="1">
      <c r="A130" s="37"/>
      <c r="B130" s="73"/>
      <c r="C130" s="61"/>
      <c r="D130" s="61"/>
      <c r="E130" s="61"/>
      <c r="F130" s="61"/>
      <c r="G130" s="61"/>
      <c r="H130" s="61"/>
      <c r="I130" s="61"/>
      <c r="J130" s="61"/>
      <c r="K130" s="62"/>
      <c r="L130" s="2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21"/>
      <c r="Z130" s="112"/>
      <c r="AA130" s="113"/>
      <c r="AB130" s="113"/>
      <c r="AC130" s="113"/>
      <c r="AD130" s="37"/>
    </row>
    <row r="131" spans="1:30" s="12" customFormat="1">
      <c r="A131" s="37"/>
      <c r="B131" s="73"/>
      <c r="C131" s="61"/>
      <c r="D131" s="61"/>
      <c r="E131" s="61"/>
      <c r="F131" s="61"/>
      <c r="G131" s="61"/>
      <c r="H131" s="61"/>
      <c r="I131" s="61"/>
      <c r="J131" s="61"/>
      <c r="K131" s="62"/>
      <c r="L131" s="2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21"/>
      <c r="Z131" s="112"/>
      <c r="AA131" s="113"/>
      <c r="AB131" s="113"/>
      <c r="AC131" s="113"/>
      <c r="AD131" s="37"/>
    </row>
    <row r="132" spans="1:30" s="12" customFormat="1">
      <c r="A132" s="37"/>
      <c r="B132" s="73"/>
      <c r="C132" s="61"/>
      <c r="D132" s="61"/>
      <c r="E132" s="61"/>
      <c r="F132" s="61"/>
      <c r="G132" s="61"/>
      <c r="H132" s="61"/>
      <c r="I132" s="61"/>
      <c r="J132" s="61"/>
      <c r="K132" s="62"/>
      <c r="L132" s="2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21"/>
      <c r="Z132" s="112"/>
      <c r="AA132" s="113"/>
      <c r="AB132" s="113"/>
      <c r="AC132" s="113"/>
      <c r="AD132" s="37"/>
    </row>
    <row r="133" spans="1:30" s="12" customFormat="1">
      <c r="A133" s="37"/>
      <c r="B133" s="73"/>
      <c r="C133" s="61"/>
      <c r="D133" s="61"/>
      <c r="E133" s="61"/>
      <c r="F133" s="61"/>
      <c r="G133" s="61"/>
      <c r="H133" s="61"/>
      <c r="I133" s="61"/>
      <c r="J133" s="61"/>
      <c r="K133" s="62"/>
      <c r="L133" s="2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21"/>
      <c r="Z133" s="112"/>
      <c r="AA133" s="113"/>
      <c r="AB133" s="113"/>
      <c r="AC133" s="113"/>
      <c r="AD133" s="37"/>
    </row>
    <row r="134" spans="1:30" s="12" customFormat="1">
      <c r="A134" s="37"/>
      <c r="B134" s="73"/>
      <c r="C134" s="61"/>
      <c r="D134" s="61"/>
      <c r="E134" s="61"/>
      <c r="F134" s="61"/>
      <c r="G134" s="61"/>
      <c r="H134" s="61"/>
      <c r="I134" s="61"/>
      <c r="J134" s="61"/>
      <c r="K134" s="62"/>
      <c r="L134" s="2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21"/>
      <c r="Z134" s="112"/>
      <c r="AA134" s="113"/>
      <c r="AB134" s="113"/>
      <c r="AC134" s="113"/>
      <c r="AD134" s="37"/>
    </row>
    <row r="135" spans="1:30" s="12" customFormat="1">
      <c r="A135" s="37"/>
      <c r="B135" s="73"/>
      <c r="C135" s="61"/>
      <c r="D135" s="61"/>
      <c r="E135" s="61"/>
      <c r="F135" s="61"/>
      <c r="G135" s="61"/>
      <c r="H135" s="61"/>
      <c r="I135" s="61"/>
      <c r="J135" s="61"/>
      <c r="K135" s="62"/>
      <c r="L135" s="2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21"/>
      <c r="Z135" s="112"/>
      <c r="AA135" s="113"/>
      <c r="AB135" s="113"/>
      <c r="AC135" s="113"/>
      <c r="AD135" s="37"/>
    </row>
    <row r="136" spans="1:30" s="12" customFormat="1">
      <c r="A136" s="37"/>
      <c r="B136" s="73"/>
      <c r="C136" s="61"/>
      <c r="D136" s="61"/>
      <c r="E136" s="61"/>
      <c r="F136" s="61"/>
      <c r="G136" s="61"/>
      <c r="H136" s="61"/>
      <c r="I136" s="61"/>
      <c r="J136" s="61"/>
      <c r="K136" s="62"/>
      <c r="L136" s="2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21"/>
      <c r="Z136" s="112"/>
      <c r="AA136" s="113"/>
      <c r="AB136" s="113"/>
      <c r="AC136" s="113"/>
      <c r="AD136" s="37"/>
    </row>
    <row r="137" spans="1:30" s="12" customFormat="1">
      <c r="A137" s="37"/>
      <c r="B137" s="73"/>
      <c r="C137" s="61"/>
      <c r="D137" s="61"/>
      <c r="E137" s="61"/>
      <c r="F137" s="61"/>
      <c r="G137" s="61"/>
      <c r="H137" s="61"/>
      <c r="I137" s="61"/>
      <c r="J137" s="61"/>
      <c r="K137" s="62"/>
      <c r="L137" s="2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21"/>
      <c r="Z137" s="112"/>
      <c r="AA137" s="113"/>
      <c r="AB137" s="113"/>
      <c r="AC137" s="113"/>
      <c r="AD137" s="37"/>
    </row>
    <row r="138" spans="1:30" s="12" customFormat="1">
      <c r="A138" s="37"/>
      <c r="B138" s="73"/>
      <c r="C138" s="61"/>
      <c r="D138" s="61"/>
      <c r="E138" s="61"/>
      <c r="F138" s="61"/>
      <c r="G138" s="61"/>
      <c r="H138" s="61"/>
      <c r="I138" s="61"/>
      <c r="J138" s="61"/>
      <c r="K138" s="62"/>
      <c r="L138" s="2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21"/>
      <c r="Z138" s="112"/>
      <c r="AA138" s="113"/>
      <c r="AB138" s="113"/>
      <c r="AC138" s="113"/>
      <c r="AD138" s="37"/>
    </row>
    <row r="139" spans="1:30" s="12" customFormat="1">
      <c r="A139" s="37"/>
      <c r="B139" s="73"/>
      <c r="C139" s="61"/>
      <c r="D139" s="61"/>
      <c r="E139" s="61"/>
      <c r="F139" s="61"/>
      <c r="G139" s="61"/>
      <c r="H139" s="61"/>
      <c r="I139" s="61"/>
      <c r="J139" s="61"/>
      <c r="K139" s="62"/>
      <c r="L139" s="2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21"/>
      <c r="Z139" s="112"/>
      <c r="AA139" s="113"/>
      <c r="AB139" s="113"/>
      <c r="AC139" s="113"/>
      <c r="AD139" s="37"/>
    </row>
    <row r="140" spans="1:30" s="12" customFormat="1">
      <c r="A140" s="37"/>
      <c r="B140" s="73"/>
      <c r="C140" s="61"/>
      <c r="D140" s="61"/>
      <c r="E140" s="61"/>
      <c r="F140" s="61"/>
      <c r="G140" s="61"/>
      <c r="H140" s="61"/>
      <c r="I140" s="61"/>
      <c r="J140" s="61"/>
      <c r="K140" s="62"/>
      <c r="L140" s="2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21"/>
      <c r="Z140" s="112"/>
      <c r="AA140" s="113"/>
      <c r="AB140" s="113"/>
      <c r="AC140" s="113"/>
      <c r="AD140" s="37"/>
    </row>
    <row r="141" spans="1:30" s="12" customFormat="1" ht="19.5" thickBot="1">
      <c r="A141" s="37"/>
      <c r="B141" s="78"/>
      <c r="C141" s="54"/>
      <c r="D141" s="54"/>
      <c r="E141" s="54"/>
      <c r="F141" s="54"/>
      <c r="G141" s="54"/>
      <c r="H141" s="54"/>
      <c r="I141" s="54"/>
      <c r="J141" s="54"/>
      <c r="K141" s="79"/>
      <c r="L141" s="84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5"/>
      <c r="Z141" s="112"/>
      <c r="AA141" s="113"/>
      <c r="AB141" s="113"/>
      <c r="AC141" s="113"/>
      <c r="AD141" s="37"/>
    </row>
    <row r="142" spans="1:30" s="12" customFormat="1" ht="16.5" customHeight="1" thickTop="1" thickBot="1">
      <c r="A142" s="37"/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37"/>
    </row>
    <row r="143" spans="1:30" s="12" customFormat="1" ht="27" thickTop="1" thickBot="1">
      <c r="A143" s="37"/>
      <c r="B143" s="86" t="s">
        <v>130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112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37"/>
    </row>
    <row r="144" spans="1:30" ht="39" thickTop="1" thickBot="1">
      <c r="A144" s="37"/>
      <c r="B144" s="16" t="s">
        <v>108</v>
      </c>
      <c r="C144" s="16" t="s">
        <v>4</v>
      </c>
      <c r="D144" s="16" t="s">
        <v>91</v>
      </c>
      <c r="E144" s="16" t="s">
        <v>92</v>
      </c>
      <c r="F144" s="16" t="s">
        <v>93</v>
      </c>
      <c r="G144" s="16" t="s">
        <v>95</v>
      </c>
      <c r="H144" s="16" t="s">
        <v>96</v>
      </c>
      <c r="I144" s="16" t="s">
        <v>97</v>
      </c>
      <c r="J144" s="16" t="s">
        <v>98</v>
      </c>
      <c r="K144" s="16" t="s">
        <v>99</v>
      </c>
      <c r="L144" s="16" t="s">
        <v>100</v>
      </c>
      <c r="M144" s="16" t="s">
        <v>76</v>
      </c>
      <c r="N144" s="16" t="s">
        <v>89</v>
      </c>
      <c r="O144" s="16" t="s">
        <v>90</v>
      </c>
      <c r="P144" s="112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37"/>
    </row>
    <row r="145" spans="1:30" ht="20.25" thickTop="1" thickBot="1">
      <c r="A145" s="37"/>
      <c r="B145" s="7">
        <v>2</v>
      </c>
      <c r="C145" s="6" t="str">
        <f>VLOOKUP(B145,$B$90:$AA$120, 2,)</f>
        <v>b</v>
      </c>
      <c r="D145" s="6">
        <f>VLOOKUP(B145,$B$90:$AA$120, 3,)</f>
        <v>202</v>
      </c>
      <c r="E145" s="6">
        <f>VLOOKUP(B145,$B$90:$AA$120, 5,)</f>
        <v>202</v>
      </c>
      <c r="F145" s="6">
        <f>VLOOKUP(B145,$B$90:$AA$120, 7,)</f>
        <v>202</v>
      </c>
      <c r="G145" s="6">
        <f>VLOOKUP(B145,$B$90:$AA$120, 9,)</f>
        <v>202</v>
      </c>
      <c r="H145" s="6">
        <f>VLOOKUP(B145,$B$90:$AA$120, 11,)</f>
        <v>202</v>
      </c>
      <c r="I145" s="6">
        <f>VLOOKUP(B145,$B$90:$AA$120, 13,)</f>
        <v>202</v>
      </c>
      <c r="J145" s="6">
        <f>VLOOKUP(B145,$B$90:$AA$120, 15,)</f>
        <v>202</v>
      </c>
      <c r="K145" s="6">
        <f>VLOOKUP(B145,$B$90:$AA$120, 17,)</f>
        <v>202</v>
      </c>
      <c r="L145" s="6">
        <f>VLOOKUP(B145,$B$90:$AA$120, 19,)</f>
        <v>202</v>
      </c>
      <c r="M145" s="6">
        <f>VLOOKUP(B145,$B$90:$AA$120, 21,)</f>
        <v>202</v>
      </c>
      <c r="N145" s="6">
        <f>VLOOKUP(B145,$B$90:$AA$120, 23,)</f>
        <v>202</v>
      </c>
      <c r="O145" s="6">
        <f>VLOOKUP(B145,$B$90:$AA$120, 25,)</f>
        <v>202</v>
      </c>
      <c r="P145" s="112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37"/>
    </row>
    <row r="146" spans="1:30" ht="19.5" thickTop="1">
      <c r="A146" s="37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7"/>
      <c r="P146" s="112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37"/>
    </row>
    <row r="147" spans="1:30" s="12" customFormat="1">
      <c r="A147" s="37"/>
      <c r="B147" s="73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/>
      <c r="P147" s="112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37"/>
    </row>
    <row r="148" spans="1:30" s="12" customFormat="1">
      <c r="A148" s="37"/>
      <c r="B148" s="73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/>
      <c r="P148" s="112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37"/>
    </row>
    <row r="149" spans="1:30" s="12" customFormat="1">
      <c r="A149" s="37"/>
      <c r="B149" s="73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/>
      <c r="P149" s="112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37"/>
    </row>
    <row r="150" spans="1:30" s="12" customFormat="1">
      <c r="A150" s="37"/>
      <c r="B150" s="73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/>
      <c r="P150" s="112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37"/>
    </row>
    <row r="151" spans="1:30" s="12" customFormat="1">
      <c r="A151" s="37"/>
      <c r="B151" s="73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/>
      <c r="P151" s="112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37"/>
    </row>
    <row r="152" spans="1:30" s="12" customFormat="1">
      <c r="A152" s="37"/>
      <c r="B152" s="73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/>
      <c r="P152" s="112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37"/>
    </row>
    <row r="153" spans="1:30" s="12" customFormat="1">
      <c r="A153" s="37"/>
      <c r="B153" s="73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/>
      <c r="P153" s="112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37"/>
    </row>
    <row r="154" spans="1:30" s="12" customFormat="1">
      <c r="A154" s="37"/>
      <c r="B154" s="73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37"/>
    </row>
    <row r="155" spans="1:30" s="12" customFormat="1">
      <c r="A155" s="37"/>
      <c r="B155" s="73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/>
      <c r="P155" s="112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37"/>
    </row>
    <row r="156" spans="1:30" s="12" customFormat="1">
      <c r="A156" s="37"/>
      <c r="B156" s="73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/>
      <c r="P156" s="112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37"/>
    </row>
    <row r="157" spans="1:30" s="12" customFormat="1">
      <c r="A157" s="37"/>
      <c r="B157" s="73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37"/>
    </row>
    <row r="158" spans="1:30" s="12" customFormat="1">
      <c r="A158" s="37"/>
      <c r="B158" s="73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/>
      <c r="P158" s="112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37"/>
    </row>
    <row r="159" spans="1:30" s="12" customFormat="1">
      <c r="A159" s="37"/>
      <c r="B159" s="73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/>
      <c r="P159" s="112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37"/>
    </row>
    <row r="160" spans="1:30" s="12" customFormat="1">
      <c r="A160" s="37"/>
      <c r="B160" s="73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/>
      <c r="P160" s="112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37"/>
    </row>
    <row r="161" spans="1:30" s="12" customFormat="1">
      <c r="A161" s="37"/>
      <c r="B161" s="73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/>
      <c r="P161" s="112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37"/>
    </row>
    <row r="162" spans="1:30" s="12" customFormat="1">
      <c r="A162" s="37"/>
      <c r="B162" s="73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/>
      <c r="P162" s="112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37"/>
    </row>
    <row r="163" spans="1:30" s="12" customFormat="1">
      <c r="A163" s="37"/>
      <c r="B163" s="73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/>
      <c r="P163" s="112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37"/>
    </row>
    <row r="164" spans="1:30" s="12" customFormat="1">
      <c r="A164" s="37"/>
      <c r="B164" s="73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/>
      <c r="P164" s="112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37"/>
    </row>
    <row r="165" spans="1:30" s="12" customFormat="1" ht="19.5" thickBot="1">
      <c r="A165" s="37"/>
      <c r="B165" s="78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79"/>
      <c r="P165" s="112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37"/>
    </row>
    <row r="166" spans="1:30" s="12" customFormat="1" ht="16.5" customHeight="1" thickTop="1" thickBot="1">
      <c r="A166" s="3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37"/>
      <c r="AC166" s="37"/>
      <c r="AD166" s="37"/>
    </row>
    <row r="167" spans="1:30" ht="27" thickTop="1" thickBot="1">
      <c r="A167" s="37"/>
      <c r="B167" s="86" t="s">
        <v>129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8"/>
      <c r="P167" s="108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37"/>
    </row>
    <row r="168" spans="1:30" ht="39" thickTop="1" thickBot="1">
      <c r="A168" s="37"/>
      <c r="B168" s="16" t="s">
        <v>108</v>
      </c>
      <c r="C168" s="16" t="s">
        <v>4</v>
      </c>
      <c r="D168" s="16" t="s">
        <v>91</v>
      </c>
      <c r="E168" s="16" t="s">
        <v>92</v>
      </c>
      <c r="F168" s="16" t="s">
        <v>93</v>
      </c>
      <c r="G168" s="16" t="s">
        <v>95</v>
      </c>
      <c r="H168" s="16" t="s">
        <v>96</v>
      </c>
      <c r="I168" s="16" t="s">
        <v>97</v>
      </c>
      <c r="J168" s="16" t="s">
        <v>98</v>
      </c>
      <c r="K168" s="16" t="s">
        <v>99</v>
      </c>
      <c r="L168" s="16" t="s">
        <v>100</v>
      </c>
      <c r="M168" s="16" t="s">
        <v>76</v>
      </c>
      <c r="N168" s="16" t="s">
        <v>89</v>
      </c>
      <c r="O168" s="16" t="s">
        <v>90</v>
      </c>
      <c r="P168" s="108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37"/>
    </row>
    <row r="169" spans="1:30" ht="20.25" thickTop="1" thickBot="1">
      <c r="A169" s="37"/>
      <c r="B169" s="7">
        <v>3</v>
      </c>
      <c r="C169" s="6" t="str">
        <f>VLOOKUP(B169,$B$90:$AA$120, 2,)</f>
        <v>c</v>
      </c>
      <c r="D169" s="120">
        <f>VLOOKUP(B169,$B$90:$AA$120, 4,)</f>
        <v>10200</v>
      </c>
      <c r="E169" s="120">
        <f>VLOOKUP(B169,$B$90:$AA$120, 6,)</f>
        <v>22440</v>
      </c>
      <c r="F169" s="120">
        <f>VLOOKUP(B169,$B$90:$AA$120, 8,)</f>
        <v>24480</v>
      </c>
      <c r="G169" s="120">
        <f>VLOOKUP(B169,$B$90:$AA$120, 10,)</f>
        <v>26520</v>
      </c>
      <c r="H169" s="120">
        <f>VLOOKUP(B169,$B$90:$AA$120, 12,)</f>
        <v>28560</v>
      </c>
      <c r="I169" s="120">
        <f>VLOOKUP(B169,$B$90:$AA$120, 14,)</f>
        <v>30600</v>
      </c>
      <c r="J169" s="120">
        <f>VLOOKUP(B169,$B$90:$AA$120, 16,)</f>
        <v>32640</v>
      </c>
      <c r="K169" s="120">
        <f>VLOOKUP(B169,$B$90:$AA$120, 18,)</f>
        <v>34680</v>
      </c>
      <c r="L169" s="120">
        <f>VLOOKUP(B169,$B$90:$AA$120, 20,)</f>
        <v>36720</v>
      </c>
      <c r="M169" s="120">
        <f>VLOOKUP(B169,$B$90:$AA$120, 22,)</f>
        <v>38760</v>
      </c>
      <c r="N169" s="120">
        <f>VLOOKUP(B169,$B$90:$AA$120, 24,)</f>
        <v>40800</v>
      </c>
      <c r="O169" s="120">
        <f>VLOOKUP(B169,$B$90:$AA$120, 26,)</f>
        <v>42840</v>
      </c>
      <c r="P169" s="108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37"/>
    </row>
    <row r="170" spans="1:30" ht="19.5" thickTop="1">
      <c r="A170" s="37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7"/>
      <c r="P170" s="108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37"/>
    </row>
    <row r="171" spans="1:30">
      <c r="A171" s="37"/>
      <c r="B171" s="73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/>
      <c r="P171" s="108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37"/>
    </row>
    <row r="172" spans="1:30">
      <c r="A172" s="37"/>
      <c r="B172" s="73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/>
      <c r="P172" s="108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37"/>
    </row>
    <row r="173" spans="1:30">
      <c r="A173" s="37"/>
      <c r="B173" s="73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/>
      <c r="P173" s="108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37"/>
    </row>
    <row r="174" spans="1:30">
      <c r="A174" s="37"/>
      <c r="B174" s="73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/>
      <c r="P174" s="108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37"/>
    </row>
    <row r="175" spans="1:30">
      <c r="A175" s="37"/>
      <c r="B175" s="73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/>
      <c r="P175" s="108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37"/>
    </row>
    <row r="176" spans="1:30">
      <c r="A176" s="37"/>
      <c r="B176" s="73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/>
      <c r="P176" s="108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37"/>
    </row>
    <row r="177" spans="1:30">
      <c r="A177" s="37"/>
      <c r="B177" s="73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/>
      <c r="P177" s="108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37"/>
    </row>
    <row r="178" spans="1:30">
      <c r="A178" s="37"/>
      <c r="B178" s="73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/>
      <c r="P178" s="108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37"/>
    </row>
    <row r="179" spans="1:30">
      <c r="A179" s="37"/>
      <c r="B179" s="73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/>
      <c r="P179" s="108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37"/>
    </row>
    <row r="180" spans="1:30">
      <c r="A180" s="37"/>
      <c r="B180" s="73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/>
      <c r="P180" s="108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37"/>
    </row>
    <row r="181" spans="1:30">
      <c r="A181" s="37"/>
      <c r="B181" s="73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/>
      <c r="P181" s="108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37"/>
    </row>
    <row r="182" spans="1:30">
      <c r="A182" s="37"/>
      <c r="B182" s="73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/>
      <c r="P182" s="108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37"/>
    </row>
    <row r="183" spans="1:30">
      <c r="A183" s="37"/>
      <c r="B183" s="73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/>
      <c r="P183" s="108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37"/>
    </row>
    <row r="184" spans="1:30">
      <c r="A184" s="37"/>
      <c r="B184" s="73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/>
      <c r="P184" s="108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37"/>
    </row>
    <row r="185" spans="1:30">
      <c r="A185" s="37"/>
      <c r="B185" s="73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/>
      <c r="P185" s="108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37"/>
    </row>
    <row r="186" spans="1:30">
      <c r="A186" s="37"/>
      <c r="B186" s="73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/>
      <c r="P186" s="108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37"/>
    </row>
    <row r="187" spans="1:30">
      <c r="A187" s="37"/>
      <c r="B187" s="73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/>
      <c r="P187" s="108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37"/>
    </row>
    <row r="188" spans="1:30">
      <c r="A188" s="37"/>
      <c r="B188" s="73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2"/>
      <c r="P188" s="108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37"/>
    </row>
    <row r="189" spans="1:30">
      <c r="A189" s="37"/>
      <c r="B189" s="73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2"/>
      <c r="P189" s="108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37"/>
    </row>
    <row r="190" spans="1:30">
      <c r="A190" s="37"/>
      <c r="B190" s="73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2"/>
      <c r="P190" s="108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37"/>
    </row>
    <row r="191" spans="1:30">
      <c r="A191" s="37"/>
      <c r="B191" s="73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2"/>
      <c r="P191" s="108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37"/>
    </row>
    <row r="192" spans="1:30">
      <c r="A192" s="37"/>
      <c r="B192" s="73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2"/>
      <c r="P192" s="108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37"/>
    </row>
    <row r="193" spans="1:30" ht="19.5" thickBot="1">
      <c r="A193" s="37"/>
      <c r="B193" s="78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79"/>
      <c r="P193" s="108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37"/>
    </row>
    <row r="194" spans="1:30" ht="16.5" customHeight="1" thickTop="1" thickBot="1">
      <c r="A194" s="3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7" thickTop="1" thickBot="1">
      <c r="A195" s="37"/>
      <c r="B195" s="86" t="s">
        <v>126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8"/>
      <c r="O195" s="110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37"/>
    </row>
    <row r="196" spans="1:30" ht="20.25" thickTop="1" thickBot="1">
      <c r="A196" s="37"/>
      <c r="B196" s="5" t="s">
        <v>56</v>
      </c>
      <c r="C196" s="5" t="s">
        <v>91</v>
      </c>
      <c r="D196" s="5" t="s">
        <v>92</v>
      </c>
      <c r="E196" s="5" t="s">
        <v>93</v>
      </c>
      <c r="F196" s="5" t="s">
        <v>95</v>
      </c>
      <c r="G196" s="5" t="s">
        <v>96</v>
      </c>
      <c r="H196" s="5" t="s">
        <v>97</v>
      </c>
      <c r="I196" s="5" t="s">
        <v>98</v>
      </c>
      <c r="J196" s="5" t="s">
        <v>99</v>
      </c>
      <c r="K196" s="5" t="s">
        <v>100</v>
      </c>
      <c r="L196" s="5" t="s">
        <v>76</v>
      </c>
      <c r="M196" s="5" t="s">
        <v>89</v>
      </c>
      <c r="N196" s="5" t="s">
        <v>90</v>
      </c>
      <c r="O196" s="110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37"/>
    </row>
    <row r="197" spans="1:30" ht="20.25" thickTop="1" thickBot="1">
      <c r="A197" s="37"/>
      <c r="B197" s="6" t="str">
        <f xml:space="preserve"> IF('Master Sheet'!I4="", "",'Master Sheet'!I4)</f>
        <v>East</v>
      </c>
      <c r="C197" s="120">
        <f>'Sales-Apr'!J111</f>
        <v>20200</v>
      </c>
      <c r="D197" s="120">
        <f>'Sales-May'!J111</f>
        <v>22440</v>
      </c>
      <c r="E197" s="120">
        <f>'Sales-Jun'!J111</f>
        <v>24480</v>
      </c>
      <c r="F197" s="120">
        <f>'Sales-Jul'!J111</f>
        <v>26520</v>
      </c>
      <c r="G197" s="120">
        <f>'Sales-Aug'!J111</f>
        <v>28560</v>
      </c>
      <c r="H197" s="120">
        <f>'Sales-Sep'!J111</f>
        <v>30600</v>
      </c>
      <c r="I197" s="120">
        <f>'Sales-Oct'!J111</f>
        <v>32640</v>
      </c>
      <c r="J197" s="120">
        <f>'Sales-Nov'!J111</f>
        <v>34680</v>
      </c>
      <c r="K197" s="120">
        <f>'Sales-Dec'!J111</f>
        <v>36720</v>
      </c>
      <c r="L197" s="120">
        <f>'Sales-Jan'!J111</f>
        <v>38760</v>
      </c>
      <c r="M197" s="120">
        <f>'Sales-Feb'!J111</f>
        <v>40800</v>
      </c>
      <c r="N197" s="120">
        <f>'Sales-Mar'!J111</f>
        <v>42840</v>
      </c>
      <c r="O197" s="110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37"/>
    </row>
    <row r="198" spans="1:30" ht="20.25" thickTop="1" thickBot="1">
      <c r="A198" s="37"/>
      <c r="B198" s="6" t="str">
        <f xml:space="preserve"> IF('Master Sheet'!I5="", "",'Master Sheet'!I5)</f>
        <v>West</v>
      </c>
      <c r="C198" s="120">
        <f>'Sales-Apr'!J112</f>
        <v>10100</v>
      </c>
      <c r="D198" s="120">
        <f>'Sales-May'!J112</f>
        <v>11110</v>
      </c>
      <c r="E198" s="120">
        <f>'Sales-Jun'!J112</f>
        <v>12120</v>
      </c>
      <c r="F198" s="120">
        <f>'Sales-Jul'!J112</f>
        <v>13130</v>
      </c>
      <c r="G198" s="120">
        <f>'Sales-Aug'!J112</f>
        <v>14140</v>
      </c>
      <c r="H198" s="120">
        <f>'Sales-Sep'!J112</f>
        <v>15150</v>
      </c>
      <c r="I198" s="120">
        <f>'Sales-Oct'!J112</f>
        <v>16160</v>
      </c>
      <c r="J198" s="120">
        <f>'Sales-Nov'!J112</f>
        <v>17170</v>
      </c>
      <c r="K198" s="120">
        <f>'Sales-Dec'!J112</f>
        <v>18180</v>
      </c>
      <c r="L198" s="120">
        <f>'Sales-Jan'!J112</f>
        <v>19190</v>
      </c>
      <c r="M198" s="120">
        <f>'Sales-Feb'!J112</f>
        <v>20200</v>
      </c>
      <c r="N198" s="120">
        <f>'Sales-Mar'!J112</f>
        <v>21210</v>
      </c>
      <c r="O198" s="110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37"/>
    </row>
    <row r="199" spans="1:30" ht="20.25" thickTop="1" thickBot="1">
      <c r="A199" s="37"/>
      <c r="B199" s="6" t="str">
        <f xml:space="preserve"> IF('Master Sheet'!I6="", "",'Master Sheet'!I6)</f>
        <v>North</v>
      </c>
      <c r="C199" s="120">
        <f>'Sales-Apr'!J113</f>
        <v>10300</v>
      </c>
      <c r="D199" s="120">
        <f>'Sales-May'!J113</f>
        <v>11330</v>
      </c>
      <c r="E199" s="120">
        <f>'Sales-Jun'!J113</f>
        <v>12360</v>
      </c>
      <c r="F199" s="120">
        <f>'Sales-Jul'!J113</f>
        <v>13390</v>
      </c>
      <c r="G199" s="120">
        <f>'Sales-Aug'!J113</f>
        <v>14420</v>
      </c>
      <c r="H199" s="120">
        <f>'Sales-Sep'!J113</f>
        <v>15450</v>
      </c>
      <c r="I199" s="120">
        <f>'Sales-Oct'!J113</f>
        <v>16480</v>
      </c>
      <c r="J199" s="120">
        <f>'Sales-Nov'!J113</f>
        <v>17510</v>
      </c>
      <c r="K199" s="120">
        <f>'Sales-Dec'!J113</f>
        <v>18540</v>
      </c>
      <c r="L199" s="120">
        <f>'Sales-Jan'!J113</f>
        <v>19570</v>
      </c>
      <c r="M199" s="120">
        <f>'Sales-Feb'!J113</f>
        <v>20600</v>
      </c>
      <c r="N199" s="120">
        <f>'Sales-Mar'!J113</f>
        <v>21630</v>
      </c>
      <c r="O199" s="110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37"/>
    </row>
    <row r="200" spans="1:30" ht="20.25" thickTop="1" thickBot="1">
      <c r="A200" s="37"/>
      <c r="B200" s="6" t="str">
        <f xml:space="preserve"> IF('Master Sheet'!I7="", "",'Master Sheet'!I7)</f>
        <v>South</v>
      </c>
      <c r="C200" s="120">
        <f>'Sales-Apr'!J114</f>
        <v>10100</v>
      </c>
      <c r="D200" s="120">
        <f>'Sales-May'!J114</f>
        <v>11110</v>
      </c>
      <c r="E200" s="120">
        <f>'Sales-Jun'!J114</f>
        <v>12120</v>
      </c>
      <c r="F200" s="120">
        <f>'Sales-Jul'!J114</f>
        <v>13130</v>
      </c>
      <c r="G200" s="120">
        <f>'Sales-Aug'!J114</f>
        <v>14140</v>
      </c>
      <c r="H200" s="120">
        <f>'Sales-Sep'!J114</f>
        <v>15150</v>
      </c>
      <c r="I200" s="120">
        <f>'Sales-Oct'!J114</f>
        <v>16160</v>
      </c>
      <c r="J200" s="120">
        <f>'Sales-Nov'!J114</f>
        <v>17170</v>
      </c>
      <c r="K200" s="120">
        <f>'Sales-Dec'!J114</f>
        <v>18180</v>
      </c>
      <c r="L200" s="120">
        <f>'Sales-Jan'!J114</f>
        <v>19190</v>
      </c>
      <c r="M200" s="120">
        <f>'Sales-Feb'!J114</f>
        <v>20200</v>
      </c>
      <c r="N200" s="120">
        <f>'Sales-Mar'!J114</f>
        <v>21210</v>
      </c>
      <c r="O200" s="110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37"/>
    </row>
    <row r="201" spans="1:30" ht="20.25" thickTop="1" thickBot="1">
      <c r="A201" s="37"/>
      <c r="B201" s="6" t="str">
        <f xml:space="preserve"> IF('Master Sheet'!I8="", "",'Master Sheet'!I8)</f>
        <v/>
      </c>
      <c r="C201" s="120" t="str">
        <f>'Sales-Apr'!J115</f>
        <v/>
      </c>
      <c r="D201" s="120" t="str">
        <f>'Sales-May'!J115</f>
        <v/>
      </c>
      <c r="E201" s="120" t="str">
        <f>'Sales-Jun'!J115</f>
        <v/>
      </c>
      <c r="F201" s="120" t="str">
        <f>'Sales-Jul'!J115</f>
        <v/>
      </c>
      <c r="G201" s="120" t="str">
        <f>'Sales-Aug'!J115</f>
        <v/>
      </c>
      <c r="H201" s="120" t="str">
        <f>'Sales-Sep'!J115</f>
        <v/>
      </c>
      <c r="I201" s="120" t="str">
        <f>'Sales-Oct'!J115</f>
        <v/>
      </c>
      <c r="J201" s="120" t="str">
        <f>'Sales-Nov'!J115</f>
        <v/>
      </c>
      <c r="K201" s="120" t="str">
        <f>'Sales-Dec'!J115</f>
        <v/>
      </c>
      <c r="L201" s="120" t="str">
        <f>'Sales-Jan'!J115</f>
        <v/>
      </c>
      <c r="M201" s="120" t="str">
        <f>'Sales-Feb'!J115</f>
        <v/>
      </c>
      <c r="N201" s="120" t="str">
        <f>'Sales-Mar'!J115</f>
        <v/>
      </c>
      <c r="O201" s="110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37"/>
    </row>
    <row r="202" spans="1:30" ht="16.5" customHeight="1" thickTop="1" thickBot="1">
      <c r="A202" s="3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ht="27" thickTop="1" thickBot="1">
      <c r="A203" s="37"/>
      <c r="B203" s="86" t="s">
        <v>128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8"/>
      <c r="O203" s="108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37"/>
    </row>
    <row r="204" spans="1:30" ht="20.25" thickTop="1" thickBot="1">
      <c r="A204" s="37"/>
      <c r="B204" s="5" t="s">
        <v>56</v>
      </c>
      <c r="C204" s="5" t="s">
        <v>91</v>
      </c>
      <c r="D204" s="5" t="s">
        <v>92</v>
      </c>
      <c r="E204" s="5" t="s">
        <v>93</v>
      </c>
      <c r="F204" s="5" t="s">
        <v>95</v>
      </c>
      <c r="G204" s="5" t="s">
        <v>96</v>
      </c>
      <c r="H204" s="5" t="s">
        <v>97</v>
      </c>
      <c r="I204" s="5" t="s">
        <v>98</v>
      </c>
      <c r="J204" s="5" t="s">
        <v>99</v>
      </c>
      <c r="K204" s="5" t="s">
        <v>100</v>
      </c>
      <c r="L204" s="5" t="s">
        <v>76</v>
      </c>
      <c r="M204" s="5" t="s">
        <v>89</v>
      </c>
      <c r="N204" s="5" t="s">
        <v>90</v>
      </c>
      <c r="O204" s="108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37"/>
    </row>
    <row r="205" spans="1:30" ht="20.25" thickTop="1" thickBot="1">
      <c r="A205" s="37"/>
      <c r="B205" s="7" t="s">
        <v>79</v>
      </c>
      <c r="C205" s="122">
        <f>IFERROR(VLOOKUP(B205, $B$196:$N$201, 2,), "")</f>
        <v>20200</v>
      </c>
      <c r="D205" s="122">
        <f>IFERROR(VLOOKUP(B205, $B$196:$N$201, 3,), "")</f>
        <v>22440</v>
      </c>
      <c r="E205" s="122">
        <f>IFERROR(VLOOKUP(B205, $B$196:$N$201, 4,), "")</f>
        <v>24480</v>
      </c>
      <c r="F205" s="122">
        <f>IFERROR(VLOOKUP(B205, $B$196:$N$201, 5,), "")</f>
        <v>26520</v>
      </c>
      <c r="G205" s="122">
        <f>IFERROR(VLOOKUP(B205, $B$196:$N$201, 6,), "")</f>
        <v>28560</v>
      </c>
      <c r="H205" s="122">
        <f>IFERROR(VLOOKUP(B205, $B$196:$N$201, 7,), "")</f>
        <v>30600</v>
      </c>
      <c r="I205" s="122">
        <f>IFERROR(VLOOKUP(B205, $B$196:$N$201, 8,), "")</f>
        <v>32640</v>
      </c>
      <c r="J205" s="122">
        <f>IFERROR(VLOOKUP(B205, $B$196:$N$201, 9,), "")</f>
        <v>34680</v>
      </c>
      <c r="K205" s="122">
        <f>IFERROR(VLOOKUP(B205, $B$196:$N$201, 10,), "")</f>
        <v>36720</v>
      </c>
      <c r="L205" s="122">
        <f>IFERROR(VLOOKUP(B205, $B$196:$N$201, 11,), "")</f>
        <v>38760</v>
      </c>
      <c r="M205" s="122">
        <f>IFERROR(VLOOKUP(B205, $B$196:$N$201, 12,), "")</f>
        <v>40800</v>
      </c>
      <c r="N205" s="122">
        <f>IFERROR(VLOOKUP(B205, $B$196:$N$201, 13,), "")</f>
        <v>42840</v>
      </c>
      <c r="O205" s="108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37"/>
    </row>
    <row r="206" spans="1:30" ht="19.5" thickTop="1">
      <c r="A206" s="37"/>
      <c r="B206" s="93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4"/>
      <c r="O206" s="108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37"/>
    </row>
    <row r="207" spans="1:30">
      <c r="A207" s="37"/>
      <c r="B207" s="9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7"/>
      <c r="O207" s="108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37"/>
    </row>
    <row r="208" spans="1:30">
      <c r="A208" s="37"/>
      <c r="B208" s="95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7"/>
      <c r="O208" s="108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37"/>
    </row>
    <row r="209" spans="1:30">
      <c r="A209" s="37"/>
      <c r="B209" s="95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7"/>
      <c r="O209" s="108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37"/>
    </row>
    <row r="210" spans="1:30">
      <c r="A210" s="37"/>
      <c r="B210" s="95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7"/>
      <c r="O210" s="108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37"/>
    </row>
    <row r="211" spans="1:30">
      <c r="A211" s="37"/>
      <c r="B211" s="95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7"/>
      <c r="O211" s="108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37"/>
    </row>
    <row r="212" spans="1:30">
      <c r="A212" s="37"/>
      <c r="B212" s="9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7"/>
      <c r="O212" s="108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37"/>
    </row>
    <row r="213" spans="1:30">
      <c r="A213" s="37"/>
      <c r="B213" s="95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7"/>
      <c r="O213" s="108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37"/>
    </row>
    <row r="214" spans="1:30">
      <c r="A214" s="37"/>
      <c r="B214" s="95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7"/>
      <c r="O214" s="108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37"/>
    </row>
    <row r="215" spans="1:30">
      <c r="A215" s="37"/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7"/>
      <c r="O215" s="108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37"/>
    </row>
    <row r="216" spans="1:30">
      <c r="A216" s="37"/>
      <c r="B216" s="95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7"/>
      <c r="O216" s="108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37"/>
    </row>
    <row r="217" spans="1:30">
      <c r="A217" s="37"/>
      <c r="B217" s="95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7"/>
      <c r="O217" s="108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37"/>
    </row>
    <row r="218" spans="1:30" ht="19.5" thickBot="1">
      <c r="A218" s="37"/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100"/>
      <c r="O218" s="108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37"/>
    </row>
    <row r="219" spans="1:30" ht="16.5" customHeight="1" thickTop="1" thickBot="1">
      <c r="A219" s="37"/>
      <c r="B219" s="107"/>
      <c r="C219" s="107"/>
      <c r="D219" s="107"/>
      <c r="E219" s="107"/>
      <c r="F219" s="107"/>
      <c r="G219" s="107"/>
      <c r="H219" s="107"/>
      <c r="I219" s="1"/>
      <c r="J219" s="1"/>
      <c r="K219" s="1"/>
      <c r="L219" s="1"/>
      <c r="M219" s="1"/>
      <c r="N219" s="1"/>
      <c r="O219" s="1"/>
      <c r="P219" s="1"/>
      <c r="Q219" s="1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ht="27" thickTop="1" thickBot="1">
      <c r="A220" s="37"/>
      <c r="B220" s="86" t="s">
        <v>127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8"/>
      <c r="O220" s="108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37"/>
    </row>
    <row r="221" spans="1:30" ht="20.25" thickTop="1" thickBot="1">
      <c r="A221" s="37"/>
      <c r="B221" s="5" t="s">
        <v>57</v>
      </c>
      <c r="C221" s="5" t="s">
        <v>91</v>
      </c>
      <c r="D221" s="5" t="s">
        <v>92</v>
      </c>
      <c r="E221" s="5" t="s">
        <v>93</v>
      </c>
      <c r="F221" s="5" t="s">
        <v>95</v>
      </c>
      <c r="G221" s="5" t="s">
        <v>96</v>
      </c>
      <c r="H221" s="5" t="s">
        <v>97</v>
      </c>
      <c r="I221" s="5" t="s">
        <v>98</v>
      </c>
      <c r="J221" s="5" t="s">
        <v>99</v>
      </c>
      <c r="K221" s="5" t="s">
        <v>100</v>
      </c>
      <c r="L221" s="5" t="s">
        <v>76</v>
      </c>
      <c r="M221" s="5" t="s">
        <v>89</v>
      </c>
      <c r="N221" s="5" t="s">
        <v>90</v>
      </c>
      <c r="O221" s="108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37"/>
    </row>
    <row r="222" spans="1:30" ht="20.25" thickTop="1" thickBot="1">
      <c r="A222" s="37"/>
      <c r="B222" s="6" t="str">
        <f xml:space="preserve"> IF('Master Sheet'!K4="", "",'Master Sheet'!K4)</f>
        <v>aa</v>
      </c>
      <c r="C222" s="120">
        <f>'Sales-Apr'!L111</f>
        <v>20200</v>
      </c>
      <c r="D222" s="120">
        <f>'Sales-May'!L111</f>
        <v>22440</v>
      </c>
      <c r="E222" s="120">
        <f>'Sales-Jun'!L111</f>
        <v>24480</v>
      </c>
      <c r="F222" s="120">
        <f>'Sales-Jul'!L111</f>
        <v>26520</v>
      </c>
      <c r="G222" s="120">
        <f>'Sales-Aug'!L111</f>
        <v>28560</v>
      </c>
      <c r="H222" s="120">
        <f>'Sales-Sep'!L111</f>
        <v>30600</v>
      </c>
      <c r="I222" s="120">
        <f>'Sales-Oct'!L111</f>
        <v>32640</v>
      </c>
      <c r="J222" s="120">
        <f>'Sales-Nov'!L111</f>
        <v>34680</v>
      </c>
      <c r="K222" s="120">
        <f>'Sales-Dec'!L111</f>
        <v>36720</v>
      </c>
      <c r="L222" s="120">
        <f>'Sales-Jan'!L111</f>
        <v>38760</v>
      </c>
      <c r="M222" s="120">
        <f>'Sales-Feb'!L111</f>
        <v>40800</v>
      </c>
      <c r="N222" s="120">
        <f>'Sales-Mar'!L111</f>
        <v>42840</v>
      </c>
      <c r="O222" s="108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37"/>
    </row>
    <row r="223" spans="1:30" ht="20.25" thickTop="1" thickBot="1">
      <c r="A223" s="37"/>
      <c r="B223" s="6" t="str">
        <f xml:space="preserve"> IF('Master Sheet'!K5="", "",'Master Sheet'!K5)</f>
        <v>bb</v>
      </c>
      <c r="C223" s="120">
        <f>'Sales-Apr'!L112</f>
        <v>10100</v>
      </c>
      <c r="D223" s="120">
        <f>'Sales-May'!L112</f>
        <v>11110</v>
      </c>
      <c r="E223" s="120">
        <f>'Sales-Jun'!L112</f>
        <v>12120</v>
      </c>
      <c r="F223" s="120">
        <f>'Sales-Jul'!L112</f>
        <v>13130</v>
      </c>
      <c r="G223" s="120">
        <f>'Sales-Aug'!L112</f>
        <v>14140</v>
      </c>
      <c r="H223" s="120">
        <f>'Sales-Sep'!L112</f>
        <v>15150</v>
      </c>
      <c r="I223" s="120">
        <f>'Sales-Oct'!L112</f>
        <v>16160</v>
      </c>
      <c r="J223" s="120">
        <f>'Sales-Nov'!L112</f>
        <v>17170</v>
      </c>
      <c r="K223" s="120">
        <f>'Sales-Dec'!L112</f>
        <v>18180</v>
      </c>
      <c r="L223" s="120">
        <f>'Sales-Jan'!L112</f>
        <v>19190</v>
      </c>
      <c r="M223" s="120">
        <f>'Sales-Feb'!L112</f>
        <v>20200</v>
      </c>
      <c r="N223" s="120">
        <f>'Sales-Mar'!L112</f>
        <v>21210</v>
      </c>
      <c r="O223" s="108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37"/>
    </row>
    <row r="224" spans="1:30" ht="20.25" thickTop="1" thickBot="1">
      <c r="A224" s="37"/>
      <c r="B224" s="6" t="str">
        <f xml:space="preserve"> IF('Master Sheet'!K6="", "",'Master Sheet'!K6)</f>
        <v>cc</v>
      </c>
      <c r="C224" s="120">
        <f>'Sales-Apr'!L113</f>
        <v>10300</v>
      </c>
      <c r="D224" s="120">
        <f>'Sales-May'!L113</f>
        <v>11330</v>
      </c>
      <c r="E224" s="120">
        <f>'Sales-Jun'!L113</f>
        <v>12360</v>
      </c>
      <c r="F224" s="120">
        <f>'Sales-Jul'!L113</f>
        <v>13390</v>
      </c>
      <c r="G224" s="120">
        <f>'Sales-Aug'!L113</f>
        <v>14420</v>
      </c>
      <c r="H224" s="120">
        <f>'Sales-Sep'!L113</f>
        <v>15450</v>
      </c>
      <c r="I224" s="120">
        <f>'Sales-Oct'!L113</f>
        <v>16480</v>
      </c>
      <c r="J224" s="120">
        <f>'Sales-Nov'!L113</f>
        <v>17510</v>
      </c>
      <c r="K224" s="120">
        <f>'Sales-Dec'!L113</f>
        <v>18540</v>
      </c>
      <c r="L224" s="120">
        <f>'Sales-Jan'!L113</f>
        <v>19570</v>
      </c>
      <c r="M224" s="120">
        <f>'Sales-Feb'!L113</f>
        <v>20600</v>
      </c>
      <c r="N224" s="120">
        <f>'Sales-Mar'!L113</f>
        <v>21630</v>
      </c>
      <c r="O224" s="108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37"/>
    </row>
    <row r="225" spans="1:30" ht="20.25" thickTop="1" thickBot="1">
      <c r="A225" s="37"/>
      <c r="B225" s="6" t="str">
        <f xml:space="preserve"> IF('Master Sheet'!K7="", "",'Master Sheet'!K7)</f>
        <v>dd</v>
      </c>
      <c r="C225" s="120">
        <f>'Sales-Apr'!L114</f>
        <v>10100</v>
      </c>
      <c r="D225" s="120">
        <f>'Sales-May'!L114</f>
        <v>11110</v>
      </c>
      <c r="E225" s="120">
        <f>'Sales-Jun'!L114</f>
        <v>12120</v>
      </c>
      <c r="F225" s="120">
        <f>'Sales-Jul'!L114</f>
        <v>13130</v>
      </c>
      <c r="G225" s="120">
        <f>'Sales-Aug'!L114</f>
        <v>14140</v>
      </c>
      <c r="H225" s="120">
        <f>'Sales-Sep'!L114</f>
        <v>15150</v>
      </c>
      <c r="I225" s="120">
        <f>'Sales-Oct'!L114</f>
        <v>16160</v>
      </c>
      <c r="J225" s="120">
        <f>'Sales-Nov'!L114</f>
        <v>17170</v>
      </c>
      <c r="K225" s="120">
        <f>'Sales-Dec'!L114</f>
        <v>18180</v>
      </c>
      <c r="L225" s="120">
        <f>'Sales-Jan'!L114</f>
        <v>19190</v>
      </c>
      <c r="M225" s="120">
        <f>'Sales-Feb'!L114</f>
        <v>20200</v>
      </c>
      <c r="N225" s="120">
        <f>'Sales-Mar'!L114</f>
        <v>21210</v>
      </c>
      <c r="O225" s="108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37"/>
    </row>
    <row r="226" spans="1:30" ht="20.25" thickTop="1" thickBot="1">
      <c r="A226" s="37"/>
      <c r="B226" s="6" t="str">
        <f xml:space="preserve"> IF('Master Sheet'!K8="", "",'Master Sheet'!K8)</f>
        <v>ee</v>
      </c>
      <c r="C226" s="120">
        <f>'Sales-Apr'!L115</f>
        <v>0</v>
      </c>
      <c r="D226" s="120">
        <f>'Sales-May'!L115</f>
        <v>0</v>
      </c>
      <c r="E226" s="120">
        <f>'Sales-Jun'!L115</f>
        <v>0</v>
      </c>
      <c r="F226" s="120">
        <f>'Sales-Jul'!L115</f>
        <v>0</v>
      </c>
      <c r="G226" s="120">
        <f>'Sales-Aug'!L115</f>
        <v>0</v>
      </c>
      <c r="H226" s="120">
        <f>'Sales-Sep'!L115</f>
        <v>0</v>
      </c>
      <c r="I226" s="120">
        <f>'Sales-Oct'!L115</f>
        <v>0</v>
      </c>
      <c r="J226" s="120">
        <f>'Sales-Nov'!L115</f>
        <v>0</v>
      </c>
      <c r="K226" s="120">
        <f>'Sales-Dec'!L115</f>
        <v>0</v>
      </c>
      <c r="L226" s="120">
        <f>'Sales-Jan'!L115</f>
        <v>0</v>
      </c>
      <c r="M226" s="120">
        <f>'Sales-Feb'!L115</f>
        <v>0</v>
      </c>
      <c r="N226" s="120">
        <f>'Sales-Mar'!L115</f>
        <v>0</v>
      </c>
      <c r="O226" s="108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37"/>
    </row>
    <row r="227" spans="1:30" ht="20.25" thickTop="1" thickBot="1">
      <c r="A227" s="37"/>
      <c r="B227" s="6" t="str">
        <f xml:space="preserve"> IF('Master Sheet'!K9="", "",'Master Sheet'!K9)</f>
        <v>ff</v>
      </c>
      <c r="C227" s="120">
        <f>'Sales-Apr'!L116</f>
        <v>0</v>
      </c>
      <c r="D227" s="120">
        <f>'Sales-May'!L116</f>
        <v>0</v>
      </c>
      <c r="E227" s="120">
        <f>'Sales-Jun'!L116</f>
        <v>0</v>
      </c>
      <c r="F227" s="120">
        <f>'Sales-Jul'!L116</f>
        <v>0</v>
      </c>
      <c r="G227" s="120">
        <f>'Sales-Aug'!L116</f>
        <v>0</v>
      </c>
      <c r="H227" s="120">
        <f>'Sales-Sep'!L116</f>
        <v>0</v>
      </c>
      <c r="I227" s="120">
        <f>'Sales-Oct'!L116</f>
        <v>0</v>
      </c>
      <c r="J227" s="120">
        <f>'Sales-Nov'!L116</f>
        <v>0</v>
      </c>
      <c r="K227" s="120">
        <f>'Sales-Dec'!L116</f>
        <v>0</v>
      </c>
      <c r="L227" s="120">
        <f>'Sales-Jan'!L116</f>
        <v>0</v>
      </c>
      <c r="M227" s="120">
        <f>'Sales-Feb'!L116</f>
        <v>0</v>
      </c>
      <c r="N227" s="120">
        <f>'Sales-Mar'!L116</f>
        <v>0</v>
      </c>
      <c r="O227" s="108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37"/>
    </row>
    <row r="228" spans="1:30" ht="20.25" thickTop="1" thickBot="1">
      <c r="A228" s="37"/>
      <c r="B228" s="6" t="str">
        <f xml:space="preserve"> IF('Master Sheet'!K10="", "",'Master Sheet'!K10)</f>
        <v>gg</v>
      </c>
      <c r="C228" s="120">
        <f>'Sales-Apr'!L117</f>
        <v>0</v>
      </c>
      <c r="D228" s="120">
        <f>'Sales-May'!L117</f>
        <v>0</v>
      </c>
      <c r="E228" s="120">
        <f>'Sales-Jun'!L117</f>
        <v>0</v>
      </c>
      <c r="F228" s="120">
        <f>'Sales-Jul'!L117</f>
        <v>0</v>
      </c>
      <c r="G228" s="120">
        <f>'Sales-Aug'!L117</f>
        <v>0</v>
      </c>
      <c r="H228" s="120">
        <f>'Sales-Sep'!L117</f>
        <v>0</v>
      </c>
      <c r="I228" s="120">
        <f>'Sales-Oct'!L117</f>
        <v>0</v>
      </c>
      <c r="J228" s="120">
        <f>'Sales-Nov'!L117</f>
        <v>0</v>
      </c>
      <c r="K228" s="120">
        <f>'Sales-Dec'!L117</f>
        <v>0</v>
      </c>
      <c r="L228" s="120">
        <f>'Sales-Jan'!L117</f>
        <v>0</v>
      </c>
      <c r="M228" s="120">
        <f>'Sales-Feb'!L117</f>
        <v>0</v>
      </c>
      <c r="N228" s="120">
        <f>'Sales-Mar'!L117</f>
        <v>0</v>
      </c>
      <c r="O228" s="108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37"/>
    </row>
    <row r="229" spans="1:30" ht="20.25" thickTop="1" thickBot="1">
      <c r="A229" s="37"/>
      <c r="B229" s="6" t="str">
        <f xml:space="preserve"> IF('Master Sheet'!K11="", "",'Master Sheet'!K11)</f>
        <v>hh</v>
      </c>
      <c r="C229" s="120">
        <f>'Sales-Apr'!L118</f>
        <v>0</v>
      </c>
      <c r="D229" s="120">
        <f>'Sales-May'!L118</f>
        <v>0</v>
      </c>
      <c r="E229" s="120">
        <f>'Sales-Jun'!L118</f>
        <v>0</v>
      </c>
      <c r="F229" s="120">
        <f>'Sales-Jul'!L118</f>
        <v>0</v>
      </c>
      <c r="G229" s="120">
        <f>'Sales-Aug'!L118</f>
        <v>0</v>
      </c>
      <c r="H229" s="120">
        <f>'Sales-Sep'!L118</f>
        <v>0</v>
      </c>
      <c r="I229" s="120">
        <f>'Sales-Oct'!L118</f>
        <v>0</v>
      </c>
      <c r="J229" s="120">
        <f>'Sales-Nov'!L118</f>
        <v>0</v>
      </c>
      <c r="K229" s="120">
        <f>'Sales-Dec'!L118</f>
        <v>0</v>
      </c>
      <c r="L229" s="120">
        <f>'Sales-Jan'!L118</f>
        <v>0</v>
      </c>
      <c r="M229" s="120">
        <f>'Sales-Feb'!L118</f>
        <v>0</v>
      </c>
      <c r="N229" s="120">
        <f>'Sales-Mar'!L118</f>
        <v>0</v>
      </c>
      <c r="O229" s="108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37"/>
    </row>
    <row r="230" spans="1:30" ht="20.25" thickTop="1" thickBot="1">
      <c r="A230" s="37"/>
      <c r="B230" s="6" t="str">
        <f xml:space="preserve"> IF('Master Sheet'!K12="", "",'Master Sheet'!K12)</f>
        <v>ii</v>
      </c>
      <c r="C230" s="120">
        <f>'Sales-Apr'!L119</f>
        <v>0</v>
      </c>
      <c r="D230" s="120">
        <f>'Sales-May'!L119</f>
        <v>0</v>
      </c>
      <c r="E230" s="120">
        <f>'Sales-Jun'!L119</f>
        <v>0</v>
      </c>
      <c r="F230" s="120">
        <f>'Sales-Jul'!L119</f>
        <v>0</v>
      </c>
      <c r="G230" s="120">
        <f>'Sales-Aug'!L119</f>
        <v>0</v>
      </c>
      <c r="H230" s="120">
        <f>'Sales-Sep'!L119</f>
        <v>0</v>
      </c>
      <c r="I230" s="120">
        <f>'Sales-Oct'!L119</f>
        <v>0</v>
      </c>
      <c r="J230" s="120">
        <f>'Sales-Nov'!L119</f>
        <v>0</v>
      </c>
      <c r="K230" s="120">
        <f>'Sales-Dec'!L119</f>
        <v>0</v>
      </c>
      <c r="L230" s="120">
        <f>'Sales-Jan'!L119</f>
        <v>0</v>
      </c>
      <c r="M230" s="120">
        <f>'Sales-Feb'!L119</f>
        <v>0</v>
      </c>
      <c r="N230" s="120">
        <f>'Sales-Mar'!L119</f>
        <v>0</v>
      </c>
      <c r="O230" s="108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37"/>
    </row>
    <row r="231" spans="1:30" ht="20.25" thickTop="1" thickBot="1">
      <c r="A231" s="37"/>
      <c r="B231" s="6" t="str">
        <f xml:space="preserve"> IF('Master Sheet'!K13="", "",'Master Sheet'!K13)</f>
        <v>jj</v>
      </c>
      <c r="C231" s="120">
        <f>'Sales-Apr'!L120</f>
        <v>0</v>
      </c>
      <c r="D231" s="120">
        <f>'Sales-May'!L120</f>
        <v>0</v>
      </c>
      <c r="E231" s="120">
        <f>'Sales-Jun'!L120</f>
        <v>0</v>
      </c>
      <c r="F231" s="120">
        <f>'Sales-Jul'!L120</f>
        <v>0</v>
      </c>
      <c r="G231" s="120">
        <f>'Sales-Aug'!L120</f>
        <v>0</v>
      </c>
      <c r="H231" s="120">
        <f>'Sales-Sep'!L120</f>
        <v>0</v>
      </c>
      <c r="I231" s="120">
        <f>'Sales-Oct'!L120</f>
        <v>0</v>
      </c>
      <c r="J231" s="120">
        <f>'Sales-Nov'!L120</f>
        <v>0</v>
      </c>
      <c r="K231" s="120">
        <f>'Sales-Dec'!L120</f>
        <v>0</v>
      </c>
      <c r="L231" s="120">
        <f>'Sales-Jan'!L120</f>
        <v>0</v>
      </c>
      <c r="M231" s="120">
        <f>'Sales-Feb'!L120</f>
        <v>0</v>
      </c>
      <c r="N231" s="120">
        <f>'Sales-Mar'!L120</f>
        <v>0</v>
      </c>
      <c r="O231" s="108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37"/>
    </row>
    <row r="232" spans="1:30" ht="20.25" thickTop="1" thickBot="1">
      <c r="A232" s="37"/>
      <c r="B232" s="6" t="str">
        <f xml:space="preserve"> IF('Master Sheet'!K14="", "",'Master Sheet'!K14)</f>
        <v>kk</v>
      </c>
      <c r="C232" s="120">
        <f>'Sales-Apr'!L121</f>
        <v>0</v>
      </c>
      <c r="D232" s="120">
        <f>'Sales-May'!L121</f>
        <v>0</v>
      </c>
      <c r="E232" s="120">
        <f>'Sales-Jun'!L121</f>
        <v>0</v>
      </c>
      <c r="F232" s="120">
        <f>'Sales-Jul'!L121</f>
        <v>0</v>
      </c>
      <c r="G232" s="120">
        <f>'Sales-Aug'!L121</f>
        <v>0</v>
      </c>
      <c r="H232" s="120">
        <f>'Sales-Sep'!L121</f>
        <v>0</v>
      </c>
      <c r="I232" s="120">
        <f>'Sales-Oct'!L121</f>
        <v>0</v>
      </c>
      <c r="J232" s="120">
        <f>'Sales-Nov'!L121</f>
        <v>0</v>
      </c>
      <c r="K232" s="120">
        <f>'Sales-Dec'!L121</f>
        <v>0</v>
      </c>
      <c r="L232" s="120">
        <f>'Sales-Jan'!L121</f>
        <v>0</v>
      </c>
      <c r="M232" s="120">
        <f>'Sales-Feb'!L121</f>
        <v>0</v>
      </c>
      <c r="N232" s="120">
        <f>'Sales-Mar'!L121</f>
        <v>0</v>
      </c>
      <c r="O232" s="108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37"/>
    </row>
    <row r="233" spans="1:30" ht="20.25" thickTop="1" thickBot="1">
      <c r="A233" s="37"/>
      <c r="B233" s="6" t="str">
        <f xml:space="preserve"> IF('Master Sheet'!K15="", "",'Master Sheet'!K15)</f>
        <v>ll</v>
      </c>
      <c r="C233" s="120">
        <f>'Sales-Apr'!L122</f>
        <v>0</v>
      </c>
      <c r="D233" s="120">
        <f>'Sales-May'!L122</f>
        <v>0</v>
      </c>
      <c r="E233" s="120">
        <f>'Sales-Jun'!L122</f>
        <v>0</v>
      </c>
      <c r="F233" s="120">
        <f>'Sales-Jul'!L122</f>
        <v>0</v>
      </c>
      <c r="G233" s="120">
        <f>'Sales-Aug'!L122</f>
        <v>0</v>
      </c>
      <c r="H233" s="120">
        <f>'Sales-Sep'!L122</f>
        <v>0</v>
      </c>
      <c r="I233" s="120">
        <f>'Sales-Oct'!L122</f>
        <v>0</v>
      </c>
      <c r="J233" s="120">
        <f>'Sales-Nov'!L122</f>
        <v>0</v>
      </c>
      <c r="K233" s="120">
        <f>'Sales-Dec'!L122</f>
        <v>0</v>
      </c>
      <c r="L233" s="120">
        <f>'Sales-Jan'!L122</f>
        <v>0</v>
      </c>
      <c r="M233" s="120">
        <f>'Sales-Feb'!L122</f>
        <v>0</v>
      </c>
      <c r="N233" s="120">
        <f>'Sales-Mar'!L122</f>
        <v>0</v>
      </c>
      <c r="O233" s="108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37"/>
    </row>
    <row r="234" spans="1:30" ht="20.25" thickTop="1" thickBot="1">
      <c r="A234" s="37"/>
      <c r="B234" s="6" t="str">
        <f xml:space="preserve"> IF('Master Sheet'!K16="", "",'Master Sheet'!K16)</f>
        <v>mm</v>
      </c>
      <c r="C234" s="120">
        <f>'Sales-Apr'!L123</f>
        <v>0</v>
      </c>
      <c r="D234" s="120">
        <f>'Sales-May'!L123</f>
        <v>0</v>
      </c>
      <c r="E234" s="120">
        <f>'Sales-Jun'!L123</f>
        <v>0</v>
      </c>
      <c r="F234" s="120">
        <f>'Sales-Jul'!L123</f>
        <v>0</v>
      </c>
      <c r="G234" s="120">
        <f>'Sales-Aug'!L123</f>
        <v>0</v>
      </c>
      <c r="H234" s="120">
        <f>'Sales-Sep'!L123</f>
        <v>0</v>
      </c>
      <c r="I234" s="120">
        <f>'Sales-Oct'!L123</f>
        <v>0</v>
      </c>
      <c r="J234" s="120">
        <f>'Sales-Nov'!L123</f>
        <v>0</v>
      </c>
      <c r="K234" s="120">
        <f>'Sales-Dec'!L123</f>
        <v>0</v>
      </c>
      <c r="L234" s="120">
        <f>'Sales-Jan'!L123</f>
        <v>0</v>
      </c>
      <c r="M234" s="120">
        <f>'Sales-Feb'!L123</f>
        <v>0</v>
      </c>
      <c r="N234" s="120">
        <f>'Sales-Mar'!L123</f>
        <v>0</v>
      </c>
      <c r="O234" s="108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37"/>
    </row>
    <row r="235" spans="1:30" ht="20.25" thickTop="1" thickBot="1">
      <c r="A235" s="37"/>
      <c r="B235" s="6" t="str">
        <f xml:space="preserve"> IF('Master Sheet'!K17="", "",'Master Sheet'!K17)</f>
        <v>nn</v>
      </c>
      <c r="C235" s="120">
        <f>'Sales-Apr'!L124</f>
        <v>0</v>
      </c>
      <c r="D235" s="120">
        <f>'Sales-May'!L124</f>
        <v>0</v>
      </c>
      <c r="E235" s="120">
        <f>'Sales-Jun'!L124</f>
        <v>0</v>
      </c>
      <c r="F235" s="120">
        <f>'Sales-Jul'!L124</f>
        <v>0</v>
      </c>
      <c r="G235" s="120">
        <f>'Sales-Aug'!L124</f>
        <v>0</v>
      </c>
      <c r="H235" s="120">
        <f>'Sales-Sep'!L124</f>
        <v>0</v>
      </c>
      <c r="I235" s="120">
        <f>'Sales-Oct'!L124</f>
        <v>0</v>
      </c>
      <c r="J235" s="120">
        <f>'Sales-Nov'!L124</f>
        <v>0</v>
      </c>
      <c r="K235" s="120">
        <f>'Sales-Dec'!L124</f>
        <v>0</v>
      </c>
      <c r="L235" s="120">
        <f>'Sales-Jan'!L124</f>
        <v>0</v>
      </c>
      <c r="M235" s="120">
        <f>'Sales-Feb'!L124</f>
        <v>0</v>
      </c>
      <c r="N235" s="120">
        <f>'Sales-Mar'!L124</f>
        <v>0</v>
      </c>
      <c r="O235" s="108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37"/>
    </row>
    <row r="236" spans="1:30" ht="20.25" thickTop="1" thickBot="1">
      <c r="A236" s="37"/>
      <c r="B236" s="6" t="str">
        <f xml:space="preserve"> IF('Master Sheet'!K18="", "",'Master Sheet'!K18)</f>
        <v>oo</v>
      </c>
      <c r="C236" s="120">
        <f>'Sales-Apr'!L125</f>
        <v>0</v>
      </c>
      <c r="D236" s="120">
        <f>'Sales-May'!L125</f>
        <v>0</v>
      </c>
      <c r="E236" s="120">
        <f>'Sales-Jun'!L125</f>
        <v>0</v>
      </c>
      <c r="F236" s="120">
        <f>'Sales-Jul'!L125</f>
        <v>0</v>
      </c>
      <c r="G236" s="120">
        <f>'Sales-Aug'!L125</f>
        <v>0</v>
      </c>
      <c r="H236" s="120">
        <f>'Sales-Sep'!L125</f>
        <v>0</v>
      </c>
      <c r="I236" s="120">
        <f>'Sales-Oct'!L125</f>
        <v>0</v>
      </c>
      <c r="J236" s="120">
        <f>'Sales-Nov'!L125</f>
        <v>0</v>
      </c>
      <c r="K236" s="120">
        <f>'Sales-Dec'!L125</f>
        <v>0</v>
      </c>
      <c r="L236" s="120">
        <f>'Sales-Jan'!L125</f>
        <v>0</v>
      </c>
      <c r="M236" s="120">
        <f>'Sales-Feb'!L125</f>
        <v>0</v>
      </c>
      <c r="N236" s="120">
        <f>'Sales-Mar'!L125</f>
        <v>0</v>
      </c>
      <c r="O236" s="108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37"/>
    </row>
    <row r="237" spans="1:30" ht="20.25" thickTop="1" thickBot="1">
      <c r="A237" s="37"/>
      <c r="B237" s="6" t="str">
        <f xml:space="preserve"> IF('Master Sheet'!K19="", "",'Master Sheet'!K19)</f>
        <v>pp</v>
      </c>
      <c r="C237" s="120">
        <f>'Sales-Apr'!L126</f>
        <v>0</v>
      </c>
      <c r="D237" s="120">
        <f>'Sales-May'!L126</f>
        <v>0</v>
      </c>
      <c r="E237" s="120">
        <f>'Sales-Jun'!L126</f>
        <v>0</v>
      </c>
      <c r="F237" s="120">
        <f>'Sales-Jul'!L126</f>
        <v>0</v>
      </c>
      <c r="G237" s="120">
        <f>'Sales-Aug'!L126</f>
        <v>0</v>
      </c>
      <c r="H237" s="120">
        <f>'Sales-Sep'!L126</f>
        <v>0</v>
      </c>
      <c r="I237" s="120">
        <f>'Sales-Oct'!L126</f>
        <v>0</v>
      </c>
      <c r="J237" s="120">
        <f>'Sales-Nov'!L126</f>
        <v>0</v>
      </c>
      <c r="K237" s="120">
        <f>'Sales-Dec'!L126</f>
        <v>0</v>
      </c>
      <c r="L237" s="120">
        <f>'Sales-Jan'!L126</f>
        <v>0</v>
      </c>
      <c r="M237" s="120">
        <f>'Sales-Feb'!L126</f>
        <v>0</v>
      </c>
      <c r="N237" s="120">
        <f>'Sales-Mar'!L126</f>
        <v>0</v>
      </c>
      <c r="O237" s="108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37"/>
    </row>
    <row r="238" spans="1:30" ht="20.25" thickTop="1" thickBot="1">
      <c r="A238" s="37"/>
      <c r="B238" s="6" t="str">
        <f xml:space="preserve"> IF('Master Sheet'!K20="", "",'Master Sheet'!K20)</f>
        <v>qq</v>
      </c>
      <c r="C238" s="120">
        <f>'Sales-Apr'!L127</f>
        <v>0</v>
      </c>
      <c r="D238" s="120">
        <f>'Sales-May'!L127</f>
        <v>0</v>
      </c>
      <c r="E238" s="120">
        <f>'Sales-Jun'!L127</f>
        <v>0</v>
      </c>
      <c r="F238" s="120">
        <f>'Sales-Jul'!L127</f>
        <v>0</v>
      </c>
      <c r="G238" s="120">
        <f>'Sales-Aug'!L127</f>
        <v>0</v>
      </c>
      <c r="H238" s="120">
        <f>'Sales-Sep'!L127</f>
        <v>0</v>
      </c>
      <c r="I238" s="120">
        <f>'Sales-Oct'!L127</f>
        <v>0</v>
      </c>
      <c r="J238" s="120">
        <f>'Sales-Nov'!L127</f>
        <v>0</v>
      </c>
      <c r="K238" s="120">
        <f>'Sales-Dec'!L127</f>
        <v>0</v>
      </c>
      <c r="L238" s="120">
        <f>'Sales-Jan'!L127</f>
        <v>0</v>
      </c>
      <c r="M238" s="120">
        <f>'Sales-Feb'!L127</f>
        <v>0</v>
      </c>
      <c r="N238" s="120">
        <f>'Sales-Mar'!L127</f>
        <v>0</v>
      </c>
      <c r="O238" s="108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37"/>
    </row>
    <row r="239" spans="1:30" ht="20.25" thickTop="1" thickBot="1">
      <c r="A239" s="37"/>
      <c r="B239" s="6" t="str">
        <f xml:space="preserve"> IF('Master Sheet'!K21="", "",'Master Sheet'!K21)</f>
        <v>rr</v>
      </c>
      <c r="C239" s="120">
        <f>'Sales-Apr'!L128</f>
        <v>0</v>
      </c>
      <c r="D239" s="120">
        <f>'Sales-May'!L128</f>
        <v>0</v>
      </c>
      <c r="E239" s="120">
        <f>'Sales-Jun'!L128</f>
        <v>0</v>
      </c>
      <c r="F239" s="120">
        <f>'Sales-Jul'!L128</f>
        <v>0</v>
      </c>
      <c r="G239" s="120">
        <f>'Sales-Aug'!L128</f>
        <v>0</v>
      </c>
      <c r="H239" s="120">
        <f>'Sales-Sep'!L128</f>
        <v>0</v>
      </c>
      <c r="I239" s="120">
        <f>'Sales-Oct'!L128</f>
        <v>0</v>
      </c>
      <c r="J239" s="120">
        <f>'Sales-Nov'!L128</f>
        <v>0</v>
      </c>
      <c r="K239" s="120">
        <f>'Sales-Dec'!L128</f>
        <v>0</v>
      </c>
      <c r="L239" s="120">
        <f>'Sales-Jan'!L128</f>
        <v>0</v>
      </c>
      <c r="M239" s="120">
        <f>'Sales-Feb'!L128</f>
        <v>0</v>
      </c>
      <c r="N239" s="120">
        <f>'Sales-Mar'!L128</f>
        <v>0</v>
      </c>
      <c r="O239" s="108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37"/>
    </row>
    <row r="240" spans="1:30" ht="20.25" thickTop="1" thickBot="1">
      <c r="A240" s="37"/>
      <c r="B240" s="6" t="str">
        <f xml:space="preserve"> IF('Master Sheet'!K22="", "",'Master Sheet'!K22)</f>
        <v>ss</v>
      </c>
      <c r="C240" s="120">
        <f>'Sales-Apr'!L129</f>
        <v>0</v>
      </c>
      <c r="D240" s="120">
        <f>'Sales-May'!L129</f>
        <v>0</v>
      </c>
      <c r="E240" s="120">
        <f>'Sales-Jun'!L129</f>
        <v>0</v>
      </c>
      <c r="F240" s="120">
        <f>'Sales-Jul'!L129</f>
        <v>0</v>
      </c>
      <c r="G240" s="120">
        <f>'Sales-Aug'!L129</f>
        <v>0</v>
      </c>
      <c r="H240" s="120">
        <f>'Sales-Sep'!L129</f>
        <v>0</v>
      </c>
      <c r="I240" s="120">
        <f>'Sales-Oct'!L129</f>
        <v>0</v>
      </c>
      <c r="J240" s="120">
        <f>'Sales-Nov'!L129</f>
        <v>0</v>
      </c>
      <c r="K240" s="120">
        <f>'Sales-Dec'!L129</f>
        <v>0</v>
      </c>
      <c r="L240" s="120">
        <f>'Sales-Jan'!L129</f>
        <v>0</v>
      </c>
      <c r="M240" s="120">
        <f>'Sales-Feb'!L129</f>
        <v>0</v>
      </c>
      <c r="N240" s="120">
        <f>'Sales-Mar'!L129</f>
        <v>0</v>
      </c>
      <c r="O240" s="108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37"/>
    </row>
    <row r="241" spans="1:30" ht="20.25" thickTop="1" thickBot="1">
      <c r="A241" s="37"/>
      <c r="B241" s="6" t="str">
        <f xml:space="preserve"> IF('Master Sheet'!K23="", "",'Master Sheet'!K23)</f>
        <v>tt</v>
      </c>
      <c r="C241" s="120">
        <f>'Sales-Apr'!L130</f>
        <v>0</v>
      </c>
      <c r="D241" s="120">
        <f>'Sales-May'!L130</f>
        <v>0</v>
      </c>
      <c r="E241" s="120">
        <f>'Sales-Jun'!L130</f>
        <v>0</v>
      </c>
      <c r="F241" s="120">
        <f>'Sales-Jul'!L130</f>
        <v>0</v>
      </c>
      <c r="G241" s="120">
        <f>'Sales-Aug'!L130</f>
        <v>0</v>
      </c>
      <c r="H241" s="120">
        <f>'Sales-Sep'!L130</f>
        <v>0</v>
      </c>
      <c r="I241" s="120">
        <f>'Sales-Oct'!L130</f>
        <v>0</v>
      </c>
      <c r="J241" s="120">
        <f>'Sales-Nov'!L130</f>
        <v>0</v>
      </c>
      <c r="K241" s="120">
        <f>'Sales-Dec'!L130</f>
        <v>0</v>
      </c>
      <c r="L241" s="120">
        <f>'Sales-Jan'!L130</f>
        <v>0</v>
      </c>
      <c r="M241" s="120">
        <f>'Sales-Feb'!L130</f>
        <v>0</v>
      </c>
      <c r="N241" s="120">
        <f>'Sales-Mar'!L130</f>
        <v>0</v>
      </c>
      <c r="O241" s="108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37"/>
    </row>
    <row r="242" spans="1:30" ht="16.5" customHeight="1" thickTop="1" thickBot="1">
      <c r="A242" s="3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ht="27" thickTop="1" thickBot="1">
      <c r="A243" s="37"/>
      <c r="B243" s="86" t="s">
        <v>131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8"/>
      <c r="O243" s="108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37"/>
    </row>
    <row r="244" spans="1:30" ht="20.25" thickTop="1" thickBot="1">
      <c r="A244" s="37"/>
      <c r="B244" s="5" t="s">
        <v>57</v>
      </c>
      <c r="C244" s="5" t="s">
        <v>91</v>
      </c>
      <c r="D244" s="5" t="s">
        <v>92</v>
      </c>
      <c r="E244" s="5" t="s">
        <v>93</v>
      </c>
      <c r="F244" s="5" t="s">
        <v>95</v>
      </c>
      <c r="G244" s="5" t="s">
        <v>96</v>
      </c>
      <c r="H244" s="5" t="s">
        <v>97</v>
      </c>
      <c r="I244" s="5" t="s">
        <v>98</v>
      </c>
      <c r="J244" s="5" t="s">
        <v>99</v>
      </c>
      <c r="K244" s="5" t="s">
        <v>100</v>
      </c>
      <c r="L244" s="5" t="s">
        <v>76</v>
      </c>
      <c r="M244" s="5" t="s">
        <v>89</v>
      </c>
      <c r="N244" s="5" t="s">
        <v>90</v>
      </c>
      <c r="O244" s="108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37"/>
    </row>
    <row r="245" spans="1:30" ht="20.25" thickTop="1" thickBot="1">
      <c r="A245" s="37"/>
      <c r="B245" s="7" t="s">
        <v>36</v>
      </c>
      <c r="C245" s="120">
        <f>IFERROR(VLOOKUP(B245, $B$221:$N$241, 2,), "")</f>
        <v>20200</v>
      </c>
      <c r="D245" s="120">
        <f>IFERROR(VLOOKUP(B245, $B$221:$N$241, 3,), "")</f>
        <v>22440</v>
      </c>
      <c r="E245" s="120">
        <f>IFERROR(VLOOKUP(B245, $B$221:$N$241, 4,), "")</f>
        <v>24480</v>
      </c>
      <c r="F245" s="120">
        <f>IFERROR(VLOOKUP(B245, $B$221:$N$241, 5,), "")</f>
        <v>26520</v>
      </c>
      <c r="G245" s="120">
        <f>IFERROR(VLOOKUP(B245, $B$221:$N$241, 6,), "")</f>
        <v>28560</v>
      </c>
      <c r="H245" s="120">
        <f>IFERROR(VLOOKUP(B245, $B$221:$N$241, 7,), "")</f>
        <v>30600</v>
      </c>
      <c r="I245" s="120">
        <f>IFERROR(VLOOKUP(B245, $B$221:$N$241, 8,), "")</f>
        <v>32640</v>
      </c>
      <c r="J245" s="120">
        <f>IFERROR(VLOOKUP(B245, $B$221:$N$241, 9,), "")</f>
        <v>34680</v>
      </c>
      <c r="K245" s="120">
        <f>IFERROR(VLOOKUP(B245, $B$221:$N$241, 10,), "")</f>
        <v>36720</v>
      </c>
      <c r="L245" s="120">
        <f>IFERROR(VLOOKUP(B245, $B$221:$N$241, 11,), "")</f>
        <v>38760</v>
      </c>
      <c r="M245" s="120">
        <f>IFERROR(VLOOKUP(B245, $B$221:$N$241, 12,), "")</f>
        <v>40800</v>
      </c>
      <c r="N245" s="120">
        <f>IFERROR(VLOOKUP(B245, $B$221:$N$241, 13,), "")</f>
        <v>42840</v>
      </c>
      <c r="O245" s="108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37"/>
    </row>
    <row r="246" spans="1:30" ht="19.5" thickTop="1">
      <c r="A246" s="37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7"/>
      <c r="O246" s="108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37"/>
    </row>
    <row r="247" spans="1:30">
      <c r="A247" s="37"/>
      <c r="B247" s="73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2"/>
      <c r="O247" s="108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37"/>
    </row>
    <row r="248" spans="1:30">
      <c r="A248" s="37"/>
      <c r="B248" s="73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2"/>
      <c r="O248" s="108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37"/>
    </row>
    <row r="249" spans="1:30">
      <c r="A249" s="37"/>
      <c r="B249" s="73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2"/>
      <c r="O249" s="108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37"/>
    </row>
    <row r="250" spans="1:30">
      <c r="A250" s="37"/>
      <c r="B250" s="73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2"/>
      <c r="O250" s="108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37"/>
    </row>
    <row r="251" spans="1:30">
      <c r="A251" s="37"/>
      <c r="B251" s="73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2"/>
      <c r="O251" s="108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37"/>
    </row>
    <row r="252" spans="1:30">
      <c r="A252" s="37"/>
      <c r="B252" s="73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2"/>
      <c r="O252" s="108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37"/>
    </row>
    <row r="253" spans="1:30">
      <c r="A253" s="37"/>
      <c r="B253" s="73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2"/>
      <c r="O253" s="108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37"/>
    </row>
    <row r="254" spans="1:30">
      <c r="A254" s="37"/>
      <c r="B254" s="73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2"/>
      <c r="O254" s="108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37"/>
    </row>
    <row r="255" spans="1:30">
      <c r="A255" s="37"/>
      <c r="B255" s="73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2"/>
      <c r="O255" s="108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37"/>
    </row>
    <row r="256" spans="1:30">
      <c r="A256" s="37"/>
      <c r="B256" s="73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2"/>
      <c r="O256" s="108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37"/>
    </row>
    <row r="257" spans="1:30">
      <c r="A257" s="37"/>
      <c r="B257" s="73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2"/>
      <c r="O257" s="108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37"/>
    </row>
    <row r="258" spans="1:30" ht="19.5" thickBot="1">
      <c r="A258" s="37"/>
      <c r="B258" s="78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79"/>
      <c r="O258" s="108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37"/>
    </row>
    <row r="259" spans="1:30" ht="19.5" thickTop="1">
      <c r="A259" s="3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</sheetData>
  <mergeCells count="50">
    <mergeCell ref="O203:AC218"/>
    <mergeCell ref="O220:AC241"/>
    <mergeCell ref="O243:AC258"/>
    <mergeCell ref="B88:I88"/>
    <mergeCell ref="B167:O167"/>
    <mergeCell ref="B170:O193"/>
    <mergeCell ref="B195:N195"/>
    <mergeCell ref="B71:N86"/>
    <mergeCell ref="B89:C89"/>
    <mergeCell ref="O68:AC86"/>
    <mergeCell ref="Z122:AC141"/>
    <mergeCell ref="P143:AC165"/>
    <mergeCell ref="P167:AC193"/>
    <mergeCell ref="O195:AC201"/>
    <mergeCell ref="B68:N68"/>
    <mergeCell ref="B122:K141"/>
    <mergeCell ref="L122:Y141"/>
    <mergeCell ref="B146:O165"/>
    <mergeCell ref="B143:O143"/>
    <mergeCell ref="J2:J3"/>
    <mergeCell ref="F4:J4"/>
    <mergeCell ref="B4:E4"/>
    <mergeCell ref="B3:I3"/>
    <mergeCell ref="B2:I2"/>
    <mergeCell ref="B5:J5"/>
    <mergeCell ref="D6:J19"/>
    <mergeCell ref="K2:AC19"/>
    <mergeCell ref="B20:J20"/>
    <mergeCell ref="B21:J21"/>
    <mergeCell ref="B49:P66"/>
    <mergeCell ref="Q21:AC66"/>
    <mergeCell ref="AB89:AC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D89:E89"/>
    <mergeCell ref="X89:Y89"/>
    <mergeCell ref="Z89:AA89"/>
    <mergeCell ref="B219:H219"/>
    <mergeCell ref="B203:N203"/>
    <mergeCell ref="B206:N218"/>
    <mergeCell ref="B220:N220"/>
    <mergeCell ref="B246:N258"/>
    <mergeCell ref="B243:N243"/>
  </mergeCells>
  <dataValidations count="4">
    <dataValidation type="list" allowBlank="1" showInputMessage="1" showErrorMessage="1" sqref="B245">
      <formula1>'Master Sheet'!$K$4:$K$23</formula1>
    </dataValidation>
    <dataValidation type="list" allowBlank="1" showInputMessage="1" showErrorMessage="1" sqref="B205">
      <formula1>'Master Sheet'!I4:I8</formula1>
    </dataValidation>
    <dataValidation type="list" allowBlank="1" showInputMessage="1" showErrorMessage="1" sqref="B169 B145">
      <formula1>'Master Sheet'!C6:C35</formula1>
    </dataValidation>
    <dataValidation type="list" allowBlank="1" showInputMessage="1" showErrorMessage="1" sqref="B70">
      <formula1>'Master Sheet'!C39:C63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G6" sqref="G6"/>
    </sheetView>
  </sheetViews>
  <sheetFormatPr defaultColWidth="8.7109375" defaultRowHeight="18.75"/>
  <cols>
    <col min="1" max="1" width="3.140625" style="8" customWidth="1"/>
    <col min="2" max="2" width="15.42578125" style="8" customWidth="1"/>
    <col min="3" max="3" width="14" style="8" bestFit="1" customWidth="1"/>
    <col min="4" max="4" width="28.140625" style="8" customWidth="1"/>
    <col min="5" max="5" width="18.5703125" style="8" customWidth="1"/>
    <col min="6" max="6" width="17.5703125" style="8" customWidth="1"/>
    <col min="7" max="7" width="28.42578125" style="8" bestFit="1" customWidth="1"/>
    <col min="8" max="8" width="23.5703125" style="8" customWidth="1"/>
    <col min="9" max="9" width="11.85546875" style="8" customWidth="1"/>
    <col min="10" max="10" width="12.5703125" style="8" customWidth="1"/>
    <col min="11" max="11" width="11.42578125" style="8" bestFit="1" customWidth="1"/>
    <col min="12" max="12" width="15.140625" style="8" customWidth="1"/>
    <col min="13" max="13" width="25.85546875" style="8" customWidth="1"/>
    <col min="14" max="14" width="3.140625" style="8" customWidth="1"/>
    <col min="15" max="16384" width="8.7109375" style="8"/>
  </cols>
  <sheetData>
    <row r="1" spans="1:14" s="12" customFormat="1" ht="19.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45"/>
      <c r="I2" s="46"/>
      <c r="J2" s="46"/>
      <c r="K2" s="46"/>
      <c r="L2" s="46"/>
      <c r="M2" s="47"/>
      <c r="N2" s="1"/>
    </row>
    <row r="3" spans="1:14" ht="28.5" thickTop="1" thickBot="1">
      <c r="A3" s="1"/>
      <c r="B3" s="39" t="s">
        <v>121</v>
      </c>
      <c r="C3" s="39"/>
      <c r="D3" s="39"/>
      <c r="E3" s="39"/>
      <c r="F3" s="39"/>
      <c r="G3" s="39"/>
      <c r="H3" s="48"/>
      <c r="I3" s="49"/>
      <c r="J3" s="49"/>
      <c r="K3" s="49"/>
      <c r="L3" s="49"/>
      <c r="M3" s="50"/>
      <c r="N3" s="1"/>
    </row>
    <row r="4" spans="1:14" ht="24" thickTop="1" thickBot="1">
      <c r="A4" s="1"/>
      <c r="B4" s="40" t="s">
        <v>75</v>
      </c>
      <c r="C4" s="40" t="str">
        <f>TEXT(B6, "MMMM")</f>
        <v>April</v>
      </c>
      <c r="D4" s="40" t="s">
        <v>120</v>
      </c>
      <c r="E4" s="40" t="str">
        <f>TEXT(B6, "YYYY")</f>
        <v>2020</v>
      </c>
      <c r="F4" s="43"/>
      <c r="G4" s="44"/>
      <c r="H4" s="51"/>
      <c r="I4" s="52"/>
      <c r="J4" s="52"/>
      <c r="K4" s="52"/>
      <c r="L4" s="52"/>
      <c r="M4" s="53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43922</v>
      </c>
      <c r="C6" s="9" t="str">
        <f>IF(B6="","",(TEXT(B6,"DDDD")))</f>
        <v>Wednesday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1</v>
      </c>
      <c r="H6" s="6" t="str">
        <f>IFERROR(VLOOKUP(G6, 'Master Sheet'!$C$5:$F$35, 2,), "")</f>
        <v>a</v>
      </c>
      <c r="I6" s="6" t="str">
        <f>IFERROR(VLOOKUP(G6, 'Master Sheet'!$C$5:$F$35, 3,), "")</f>
        <v>Ltr.</v>
      </c>
      <c r="J6" s="7">
        <v>100</v>
      </c>
      <c r="K6" s="6">
        <f>IFERROR(VLOOKUP(G6, 'Master Sheet'!$C$5:$F$35, 4,), "")</f>
        <v>100</v>
      </c>
      <c r="L6" s="6">
        <f>IF(J6="", "", J6*K6)</f>
        <v>10000</v>
      </c>
      <c r="M6" s="7"/>
      <c r="N6" s="1"/>
    </row>
    <row r="7" spans="1:14" ht="20.25" thickTop="1" thickBot="1">
      <c r="A7" s="1"/>
      <c r="B7" s="10">
        <v>43922</v>
      </c>
      <c r="C7" s="9" t="str">
        <f t="shared" ref="C7:C70" si="0">IF(B7="","",(TEXT(B7,"DDDD")))</f>
        <v>Wednesday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100</v>
      </c>
      <c r="K7" s="6">
        <f>IFERROR(VLOOKUP(G7, 'Master Sheet'!$C$5:$F$35, 4,), "")</f>
        <v>101</v>
      </c>
      <c r="L7" s="6">
        <f t="shared" ref="L7:L70" si="1">IF(J7="", "", J7*K7)</f>
        <v>10100</v>
      </c>
      <c r="M7" s="7"/>
      <c r="N7" s="1"/>
    </row>
    <row r="8" spans="1:14" ht="20.25" thickTop="1" thickBot="1">
      <c r="A8" s="1"/>
      <c r="B8" s="10">
        <v>43923</v>
      </c>
      <c r="C8" s="9" t="str">
        <f t="shared" si="0"/>
        <v>Thursday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100</v>
      </c>
      <c r="K8" s="6">
        <f>IFERROR(VLOOKUP(G8, 'Master Sheet'!$C$5:$F$35, 4,), "")</f>
        <v>103</v>
      </c>
      <c r="L8" s="6">
        <f t="shared" si="1"/>
        <v>10300</v>
      </c>
      <c r="M8" s="7"/>
      <c r="N8" s="1"/>
    </row>
    <row r="9" spans="1:14" ht="20.25" thickTop="1" thickBot="1">
      <c r="A9" s="1"/>
      <c r="B9" s="10">
        <v>43923</v>
      </c>
      <c r="C9" s="9" t="str">
        <f t="shared" si="0"/>
        <v>Thursday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100</v>
      </c>
      <c r="K9" s="6">
        <f>IFERROR(VLOOKUP(G9, 'Master Sheet'!$C$5:$F$35, 4,), "")</f>
        <v>101</v>
      </c>
      <c r="L9" s="6">
        <f t="shared" si="1"/>
        <v>10100</v>
      </c>
      <c r="M9" s="7"/>
      <c r="N9" s="1"/>
    </row>
    <row r="10" spans="1:14" ht="20.25" thickTop="1" thickBot="1">
      <c r="A10" s="1"/>
      <c r="B10" s="10">
        <v>43924</v>
      </c>
      <c r="C10" s="9" t="str">
        <f t="shared" si="0"/>
        <v>Friday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100</v>
      </c>
      <c r="K10" s="6">
        <f>IFERROR(VLOOKUP(G10, 'Master Sheet'!$C$5:$F$35, 4,), "")</f>
        <v>102</v>
      </c>
      <c r="L10" s="6">
        <f t="shared" si="1"/>
        <v>10200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500</v>
      </c>
      <c r="K108" s="6"/>
      <c r="L108" s="5">
        <f>SUM(L6:L107)</f>
        <v>50700</v>
      </c>
      <c r="M108" s="6"/>
      <c r="N108" s="1"/>
    </row>
    <row r="109" spans="1:14" ht="19.5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20200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10000</v>
      </c>
      <c r="H111" s="3">
        <f t="shared" ref="H111:H140" si="6">IF(E111="", "", SUMIF($G$6:$G$107, E111, $K$6:$K$107))</f>
        <v>100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20200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20200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10100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20200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10100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10100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10300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10200</v>
      </c>
      <c r="H113" s="3">
        <f t="shared" si="6"/>
        <v>102</v>
      </c>
      <c r="I113" s="3" t="str">
        <f xml:space="preserve"> IF('Master Sheet'!I6="", "",'Master Sheet'!I6)</f>
        <v>North</v>
      </c>
      <c r="J113" s="3">
        <f t="shared" si="7"/>
        <v>10300</v>
      </c>
      <c r="K113" s="3" t="str">
        <f xml:space="preserve"> IF('Master Sheet'!K6="", "",'Master Sheet'!K6)</f>
        <v>cc</v>
      </c>
      <c r="L113" s="3">
        <f t="shared" si="8"/>
        <v>10300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10100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10300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10100</v>
      </c>
      <c r="K114" s="3" t="str">
        <f xml:space="preserve"> IF('Master Sheet'!K7="", "",'Master Sheet'!K7)</f>
        <v>dd</v>
      </c>
      <c r="L114" s="3">
        <f t="shared" si="8"/>
        <v>10100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50700</v>
      </c>
      <c r="E141" s="3"/>
      <c r="F141" s="3"/>
      <c r="G141" s="11">
        <f>SUM(G111:G140)</f>
        <v>50700</v>
      </c>
      <c r="H141" s="11">
        <f>SUM(H111:H140)</f>
        <v>507</v>
      </c>
      <c r="I141" s="3"/>
      <c r="J141" s="11">
        <f>SUM(J111:J115)</f>
        <v>50700</v>
      </c>
      <c r="K141" s="3"/>
      <c r="L141" s="11">
        <f>SUM(L111:L130)</f>
        <v>50700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zoomScale="90" zoomScaleNormal="90" workbookViewId="0">
      <selection activeCell="J6" sqref="J6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3.28515625" style="12" bestFit="1" customWidth="1"/>
    <col min="4" max="4" width="28.42578125" style="12" bestFit="1" customWidth="1"/>
    <col min="5" max="5" width="18.5703125" style="12" customWidth="1"/>
    <col min="6" max="6" width="17.5703125" style="12" customWidth="1"/>
    <col min="7" max="7" width="29.140625" style="12" bestFit="1" customWidth="1"/>
    <col min="8" max="8" width="26" style="12" customWidth="1"/>
    <col min="9" max="9" width="11.7109375" style="12" bestFit="1" customWidth="1"/>
    <col min="10" max="10" width="14" style="12" customWidth="1"/>
    <col min="11" max="11" width="11.85546875" style="12" bestFit="1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May</v>
      </c>
      <c r="D4" s="40" t="s">
        <v>120</v>
      </c>
      <c r="E4" s="40" t="str">
        <f>TEXT(B6, "YYYY")</f>
        <v>2020</v>
      </c>
      <c r="F4" s="43"/>
      <c r="G4" s="44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43952</v>
      </c>
      <c r="C6" s="9" t="str">
        <f>IF(B6="","",(TEXT(B6,"DDDD")))</f>
        <v>Friday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110</v>
      </c>
      <c r="K6" s="6">
        <f>IFERROR(VLOOKUP(G6, 'Master Sheet'!$C$5:$F$35, 4,), "")</f>
        <v>102</v>
      </c>
      <c r="L6" s="6">
        <f>IF(J6="", "", J6*K6)</f>
        <v>11220</v>
      </c>
      <c r="M6" s="7"/>
      <c r="N6" s="1"/>
    </row>
    <row r="7" spans="1:14" ht="20.25" thickTop="1" thickBot="1">
      <c r="A7" s="1"/>
      <c r="B7" s="10">
        <v>43952</v>
      </c>
      <c r="C7" s="9" t="str">
        <f t="shared" ref="C7:C70" si="0">IF(B7="","",(TEXT(B7,"DDDD")))</f>
        <v>Friday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110</v>
      </c>
      <c r="K7" s="6">
        <f>IFERROR(VLOOKUP(G7, 'Master Sheet'!$C$5:$F$35, 4,), "")</f>
        <v>101</v>
      </c>
      <c r="L7" s="6">
        <f t="shared" ref="L7:L70" si="1">IF(J7="", "", J7*K7)</f>
        <v>11110</v>
      </c>
      <c r="M7" s="7"/>
      <c r="N7" s="1"/>
    </row>
    <row r="8" spans="1:14" ht="20.25" thickTop="1" thickBot="1">
      <c r="A8" s="1"/>
      <c r="B8" s="10">
        <v>43953</v>
      </c>
      <c r="C8" s="9" t="str">
        <f t="shared" si="0"/>
        <v>Saturday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110</v>
      </c>
      <c r="K8" s="6">
        <f>IFERROR(VLOOKUP(G8, 'Master Sheet'!$C$5:$F$35, 4,), "")</f>
        <v>103</v>
      </c>
      <c r="L8" s="6">
        <f t="shared" si="1"/>
        <v>11330</v>
      </c>
      <c r="M8" s="7"/>
      <c r="N8" s="1"/>
    </row>
    <row r="9" spans="1:14" ht="20.25" thickTop="1" thickBot="1">
      <c r="A9" s="1"/>
      <c r="B9" s="10">
        <v>43953</v>
      </c>
      <c r="C9" s="9" t="str">
        <f t="shared" si="0"/>
        <v>Saturday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110</v>
      </c>
      <c r="K9" s="6">
        <f>IFERROR(VLOOKUP(G9, 'Master Sheet'!$C$5:$F$35, 4,), "")</f>
        <v>101</v>
      </c>
      <c r="L9" s="6">
        <f t="shared" si="1"/>
        <v>11110</v>
      </c>
      <c r="M9" s="7"/>
      <c r="N9" s="1"/>
    </row>
    <row r="10" spans="1:14" ht="20.25" thickTop="1" thickBot="1">
      <c r="A10" s="1"/>
      <c r="B10" s="10">
        <v>43953</v>
      </c>
      <c r="C10" s="9" t="str">
        <f t="shared" si="0"/>
        <v>Saturday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110</v>
      </c>
      <c r="K10" s="6">
        <f>IFERROR(VLOOKUP(G10, 'Master Sheet'!$C$5:$F$35, 4,), "")</f>
        <v>102</v>
      </c>
      <c r="L10" s="6">
        <f t="shared" si="1"/>
        <v>11220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550</v>
      </c>
      <c r="K108" s="6"/>
      <c r="L108" s="5">
        <f>SUM(L6:L107)</f>
        <v>55990</v>
      </c>
      <c r="M108" s="6"/>
      <c r="N108" s="1"/>
    </row>
    <row r="109" spans="1:14" ht="19.5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22440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22440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22440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11110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22220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11110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11110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11330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22440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11330</v>
      </c>
      <c r="K113" s="3" t="str">
        <f xml:space="preserve"> IF('Master Sheet'!K6="", "",'Master Sheet'!K6)</f>
        <v>cc</v>
      </c>
      <c r="L113" s="3">
        <f t="shared" si="8"/>
        <v>11330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11110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11330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11110</v>
      </c>
      <c r="K114" s="3" t="str">
        <f xml:space="preserve"> IF('Master Sheet'!K7="", "",'Master Sheet'!K7)</f>
        <v>dd</v>
      </c>
      <c r="L114" s="3">
        <f t="shared" si="8"/>
        <v>11110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55990</v>
      </c>
      <c r="E141" s="3"/>
      <c r="F141" s="3"/>
      <c r="G141" s="11">
        <f>SUM(G111:G140)</f>
        <v>55990</v>
      </c>
      <c r="H141" s="11">
        <f>SUM(H111:H140)</f>
        <v>509</v>
      </c>
      <c r="I141" s="3"/>
      <c r="J141" s="11">
        <f>SUM(J111:J115)</f>
        <v>55990</v>
      </c>
      <c r="K141" s="3"/>
      <c r="L141" s="11">
        <f>SUM(L111:L130)</f>
        <v>55990</v>
      </c>
      <c r="M141" s="3"/>
      <c r="N141" s="3"/>
    </row>
  </sheetData>
  <autoFilter ref="B5:M108"/>
  <mergeCells count="4">
    <mergeCell ref="B2:G2"/>
    <mergeCell ref="B3:G3"/>
    <mergeCell ref="H2:M4"/>
    <mergeCell ref="F4:G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E4" sqref="E4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3.2851562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8.42578125" style="12" bestFit="1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June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43983</v>
      </c>
      <c r="C6" s="9" t="str">
        <f>IF(B6="","",(TEXT(B6,"DDDD")))</f>
        <v>Monday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120</v>
      </c>
      <c r="K6" s="6">
        <f>IFERROR(VLOOKUP(G6, 'Master Sheet'!$C$5:$F$35, 4,), "")</f>
        <v>102</v>
      </c>
      <c r="L6" s="6">
        <f>IF(J6="", "", J6*K6)</f>
        <v>12240</v>
      </c>
      <c r="M6" s="7"/>
      <c r="N6" s="1"/>
    </row>
    <row r="7" spans="1:14" ht="20.25" thickTop="1" thickBot="1">
      <c r="A7" s="1"/>
      <c r="B7" s="10">
        <v>43983</v>
      </c>
      <c r="C7" s="9" t="str">
        <f t="shared" ref="C7:C70" si="0">IF(B7="","",(TEXT(B7,"DDDD")))</f>
        <v>Monday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120</v>
      </c>
      <c r="K7" s="6">
        <f>IFERROR(VLOOKUP(G7, 'Master Sheet'!$C$5:$F$35, 4,), "")</f>
        <v>101</v>
      </c>
      <c r="L7" s="6">
        <f t="shared" ref="L7:L70" si="1">IF(J7="", "", J7*K7)</f>
        <v>12120</v>
      </c>
      <c r="M7" s="7"/>
      <c r="N7" s="1"/>
    </row>
    <row r="8" spans="1:14" ht="20.25" thickTop="1" thickBot="1">
      <c r="A8" s="1"/>
      <c r="B8" s="10">
        <v>43984</v>
      </c>
      <c r="C8" s="9" t="str">
        <f t="shared" si="0"/>
        <v>Tuesday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120</v>
      </c>
      <c r="K8" s="6">
        <f>IFERROR(VLOOKUP(G8, 'Master Sheet'!$C$5:$F$35, 4,), "")</f>
        <v>103</v>
      </c>
      <c r="L8" s="6">
        <f t="shared" si="1"/>
        <v>12360</v>
      </c>
      <c r="M8" s="7"/>
      <c r="N8" s="1"/>
    </row>
    <row r="9" spans="1:14" ht="20.25" thickTop="1" thickBot="1">
      <c r="A9" s="1"/>
      <c r="B9" s="10">
        <v>43984</v>
      </c>
      <c r="C9" s="9" t="str">
        <f t="shared" si="0"/>
        <v>Tuesday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120</v>
      </c>
      <c r="K9" s="6">
        <f>IFERROR(VLOOKUP(G9, 'Master Sheet'!$C$5:$F$35, 4,), "")</f>
        <v>101</v>
      </c>
      <c r="L9" s="6">
        <f t="shared" si="1"/>
        <v>12120</v>
      </c>
      <c r="M9" s="7"/>
      <c r="N9" s="1"/>
    </row>
    <row r="10" spans="1:14" ht="20.25" thickTop="1" thickBot="1">
      <c r="A10" s="1"/>
      <c r="B10" s="10">
        <v>43984</v>
      </c>
      <c r="C10" s="9" t="str">
        <f t="shared" si="0"/>
        <v>Tuesday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120</v>
      </c>
      <c r="K10" s="6">
        <f>IFERROR(VLOOKUP(G10, 'Master Sheet'!$C$5:$F$35, 4,), "")</f>
        <v>102</v>
      </c>
      <c r="L10" s="6">
        <f t="shared" si="1"/>
        <v>12240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600</v>
      </c>
      <c r="K108" s="6"/>
      <c r="L108" s="5">
        <f>SUM(L6:L107)</f>
        <v>61080</v>
      </c>
      <c r="M108" s="6"/>
      <c r="N108" s="1"/>
    </row>
    <row r="109" spans="1:14" ht="19.5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24480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24480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24480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12120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24240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12120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12120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12360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24480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12360</v>
      </c>
      <c r="K113" s="3" t="str">
        <f xml:space="preserve"> IF('Master Sheet'!K6="", "",'Master Sheet'!K6)</f>
        <v>cc</v>
      </c>
      <c r="L113" s="3">
        <f t="shared" si="8"/>
        <v>12360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12120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12360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12120</v>
      </c>
      <c r="K114" s="3" t="str">
        <f xml:space="preserve"> IF('Master Sheet'!K7="", "",'Master Sheet'!K7)</f>
        <v>dd</v>
      </c>
      <c r="L114" s="3">
        <f t="shared" si="8"/>
        <v>12120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61080</v>
      </c>
      <c r="E141" s="3"/>
      <c r="F141" s="3"/>
      <c r="G141" s="11">
        <f>SUM(G111:G140)</f>
        <v>61080</v>
      </c>
      <c r="H141" s="11">
        <f>SUM(H111:H140)</f>
        <v>509</v>
      </c>
      <c r="I141" s="3"/>
      <c r="J141" s="11">
        <f>SUM(J111:J115)</f>
        <v>61080</v>
      </c>
      <c r="K141" s="3"/>
      <c r="L141" s="11">
        <f>SUM(L111:L130)</f>
        <v>61080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topLeftCell="E1" workbookViewId="0">
      <selection activeCell="N2" sqref="N2:N109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3.2851562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July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44013</v>
      </c>
      <c r="C6" s="9" t="str">
        <f>IF(B6="","",(TEXT(B6,"DDDD")))</f>
        <v>Wednesday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130</v>
      </c>
      <c r="K6" s="6">
        <f>IFERROR(VLOOKUP(G6, 'Master Sheet'!$C$5:$F$35, 4,), "")</f>
        <v>102</v>
      </c>
      <c r="L6" s="6">
        <f>IF(J6="", "", J6*K6)</f>
        <v>13260</v>
      </c>
      <c r="M6" s="7"/>
      <c r="N6" s="1"/>
    </row>
    <row r="7" spans="1:14" ht="20.25" thickTop="1" thickBot="1">
      <c r="A7" s="1"/>
      <c r="B7" s="10">
        <v>44013</v>
      </c>
      <c r="C7" s="9" t="str">
        <f t="shared" ref="C7:C70" si="0">IF(B7="","",(TEXT(B7,"DDDD")))</f>
        <v>Wednesday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130</v>
      </c>
      <c r="K7" s="6">
        <f>IFERROR(VLOOKUP(G7, 'Master Sheet'!$C$5:$F$35, 4,), "")</f>
        <v>101</v>
      </c>
      <c r="L7" s="6">
        <f t="shared" ref="L7:L70" si="1">IF(J7="", "", J7*K7)</f>
        <v>13130</v>
      </c>
      <c r="M7" s="7"/>
      <c r="N7" s="1"/>
    </row>
    <row r="8" spans="1:14" ht="20.25" thickTop="1" thickBot="1">
      <c r="A8" s="1"/>
      <c r="B8" s="10">
        <v>44014</v>
      </c>
      <c r="C8" s="9" t="str">
        <f t="shared" si="0"/>
        <v>Thursday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130</v>
      </c>
      <c r="K8" s="6">
        <f>IFERROR(VLOOKUP(G8, 'Master Sheet'!$C$5:$F$35, 4,), "")</f>
        <v>103</v>
      </c>
      <c r="L8" s="6">
        <f t="shared" si="1"/>
        <v>13390</v>
      </c>
      <c r="M8" s="7"/>
      <c r="N8" s="1"/>
    </row>
    <row r="9" spans="1:14" ht="20.25" thickTop="1" thickBot="1">
      <c r="A9" s="1"/>
      <c r="B9" s="10">
        <v>44014</v>
      </c>
      <c r="C9" s="9" t="str">
        <f t="shared" si="0"/>
        <v>Thursday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130</v>
      </c>
      <c r="K9" s="6">
        <f>IFERROR(VLOOKUP(G9, 'Master Sheet'!$C$5:$F$35, 4,), "")</f>
        <v>101</v>
      </c>
      <c r="L9" s="6">
        <f t="shared" si="1"/>
        <v>13130</v>
      </c>
      <c r="M9" s="7"/>
      <c r="N9" s="1"/>
    </row>
    <row r="10" spans="1:14" ht="20.25" thickTop="1" thickBot="1">
      <c r="A10" s="1"/>
      <c r="B10" s="10">
        <v>44014</v>
      </c>
      <c r="C10" s="9" t="str">
        <f t="shared" si="0"/>
        <v>Thursday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130</v>
      </c>
      <c r="K10" s="6">
        <f>IFERROR(VLOOKUP(G10, 'Master Sheet'!$C$5:$F$35, 4,), "")</f>
        <v>102</v>
      </c>
      <c r="L10" s="6">
        <f t="shared" si="1"/>
        <v>13260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650</v>
      </c>
      <c r="K108" s="6"/>
      <c r="L108" s="5">
        <f>SUM(L6:L107)</f>
        <v>66170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26520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26520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26520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13130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26260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13130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13130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13390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26520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13390</v>
      </c>
      <c r="K113" s="3" t="str">
        <f xml:space="preserve"> IF('Master Sheet'!K6="", "",'Master Sheet'!K6)</f>
        <v>cc</v>
      </c>
      <c r="L113" s="3">
        <f t="shared" si="8"/>
        <v>13390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13130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13390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13130</v>
      </c>
      <c r="K114" s="3" t="str">
        <f xml:space="preserve"> IF('Master Sheet'!K7="", "",'Master Sheet'!K7)</f>
        <v>dd</v>
      </c>
      <c r="L114" s="3">
        <f t="shared" si="8"/>
        <v>13130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66170</v>
      </c>
      <c r="E141" s="3"/>
      <c r="F141" s="3"/>
      <c r="G141" s="11">
        <f>SUM(G111:G140)</f>
        <v>66170</v>
      </c>
      <c r="H141" s="11">
        <f>SUM(H111:H140)</f>
        <v>509</v>
      </c>
      <c r="I141" s="3"/>
      <c r="J141" s="11">
        <f>SUM(J111:J115)</f>
        <v>66170</v>
      </c>
      <c r="K141" s="3"/>
      <c r="L141" s="11">
        <f>SUM(L111:L130)</f>
        <v>66170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sqref="A1:XFD1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3.28515625" style="12" bestFit="1" customWidth="1"/>
    <col min="4" max="4" width="26" style="12" customWidth="1"/>
    <col min="5" max="5" width="16.5703125" style="12" bestFit="1" customWidth="1"/>
    <col min="6" max="6" width="16.85546875" style="12" bestFit="1" customWidth="1"/>
    <col min="7" max="7" width="28.42578125" style="12" bestFit="1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August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44044</v>
      </c>
      <c r="C6" s="9" t="str">
        <f>IF(B6="","",(TEXT(B6,"DDDD")))</f>
        <v>Saturday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140</v>
      </c>
      <c r="K6" s="6">
        <f>IFERROR(VLOOKUP(G6, 'Master Sheet'!$C$5:$F$35, 4,), "")</f>
        <v>102</v>
      </c>
      <c r="L6" s="6">
        <f>IF(J6="", "", J6*K6)</f>
        <v>14280</v>
      </c>
      <c r="M6" s="7"/>
      <c r="N6" s="1"/>
    </row>
    <row r="7" spans="1:14" ht="20.25" thickTop="1" thickBot="1">
      <c r="A7" s="1"/>
      <c r="B7" s="10">
        <v>44044</v>
      </c>
      <c r="C7" s="9" t="str">
        <f t="shared" ref="C7:C70" si="0">IF(B7="","",(TEXT(B7,"DDDD")))</f>
        <v>Saturday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140</v>
      </c>
      <c r="K7" s="6">
        <f>IFERROR(VLOOKUP(G7, 'Master Sheet'!$C$5:$F$35, 4,), "")</f>
        <v>101</v>
      </c>
      <c r="L7" s="6">
        <f t="shared" ref="L7:L70" si="1">IF(J7="", "", J7*K7)</f>
        <v>14140</v>
      </c>
      <c r="M7" s="7"/>
      <c r="N7" s="1"/>
    </row>
    <row r="8" spans="1:14" ht="20.25" thickTop="1" thickBot="1">
      <c r="A8" s="1"/>
      <c r="B8" s="10">
        <v>44046</v>
      </c>
      <c r="C8" s="9" t="str">
        <f t="shared" si="0"/>
        <v>Monday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140</v>
      </c>
      <c r="K8" s="6">
        <f>IFERROR(VLOOKUP(G8, 'Master Sheet'!$C$5:$F$35, 4,), "")</f>
        <v>103</v>
      </c>
      <c r="L8" s="6">
        <f t="shared" si="1"/>
        <v>14420</v>
      </c>
      <c r="M8" s="7"/>
      <c r="N8" s="1"/>
    </row>
    <row r="9" spans="1:14" ht="20.25" thickTop="1" thickBot="1">
      <c r="A9" s="1"/>
      <c r="B9" s="10">
        <v>44046</v>
      </c>
      <c r="C9" s="9" t="str">
        <f t="shared" si="0"/>
        <v>Monday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140</v>
      </c>
      <c r="K9" s="6">
        <f>IFERROR(VLOOKUP(G9, 'Master Sheet'!$C$5:$F$35, 4,), "")</f>
        <v>101</v>
      </c>
      <c r="L9" s="6">
        <f t="shared" si="1"/>
        <v>14140</v>
      </c>
      <c r="M9" s="7"/>
      <c r="N9" s="1"/>
    </row>
    <row r="10" spans="1:14" ht="20.25" thickTop="1" thickBot="1">
      <c r="A10" s="1"/>
      <c r="B10" s="10">
        <v>44046</v>
      </c>
      <c r="C10" s="9" t="str">
        <f t="shared" si="0"/>
        <v>Monday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140</v>
      </c>
      <c r="K10" s="6">
        <f>IFERROR(VLOOKUP(G10, 'Master Sheet'!$C$5:$F$35, 4,), "")</f>
        <v>102</v>
      </c>
      <c r="L10" s="6">
        <f t="shared" si="1"/>
        <v>14280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700</v>
      </c>
      <c r="K108" s="6"/>
      <c r="L108" s="5">
        <f>SUM(L6:L107)</f>
        <v>71260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28560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28560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28560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14140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28280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14140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14140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14420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28560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14420</v>
      </c>
      <c r="K113" s="3" t="str">
        <f xml:space="preserve"> IF('Master Sheet'!K6="", "",'Master Sheet'!K6)</f>
        <v>cc</v>
      </c>
      <c r="L113" s="3">
        <f t="shared" si="8"/>
        <v>14420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14140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14420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14140</v>
      </c>
      <c r="K114" s="3" t="str">
        <f xml:space="preserve"> IF('Master Sheet'!K7="", "",'Master Sheet'!K7)</f>
        <v>dd</v>
      </c>
      <c r="L114" s="3">
        <f t="shared" si="8"/>
        <v>14140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71260</v>
      </c>
      <c r="E141" s="3"/>
      <c r="F141" s="3"/>
      <c r="G141" s="11">
        <f>SUM(G111:G140)</f>
        <v>71260</v>
      </c>
      <c r="H141" s="11">
        <f>SUM(H111:H140)</f>
        <v>509</v>
      </c>
      <c r="I141" s="3"/>
      <c r="J141" s="11">
        <f>SUM(J111:J115)</f>
        <v>71260</v>
      </c>
      <c r="K141" s="3"/>
      <c r="L141" s="11">
        <f>SUM(L111:L130)</f>
        <v>71260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disablePrompts="1"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N2" sqref="N2:N109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September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44075</v>
      </c>
      <c r="C6" s="9" t="str">
        <f>IF(B6="","",(TEXT(B6,"DDDD")))</f>
        <v>Tuesday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150</v>
      </c>
      <c r="K6" s="6">
        <f>IFERROR(VLOOKUP(G6, 'Master Sheet'!$C$5:$F$35, 4,), "")</f>
        <v>102</v>
      </c>
      <c r="L6" s="6">
        <f>IF(J6="", "", J6*K6)</f>
        <v>15300</v>
      </c>
      <c r="M6" s="7"/>
      <c r="N6" s="1"/>
    </row>
    <row r="7" spans="1:14" ht="20.25" thickTop="1" thickBot="1">
      <c r="A7" s="1"/>
      <c r="B7" s="10">
        <v>44075</v>
      </c>
      <c r="C7" s="9" t="str">
        <f t="shared" ref="C7:C70" si="0">IF(B7="","",(TEXT(B7,"DDDD")))</f>
        <v>Tuesday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150</v>
      </c>
      <c r="K7" s="6">
        <f>IFERROR(VLOOKUP(G7, 'Master Sheet'!$C$5:$F$35, 4,), "")</f>
        <v>101</v>
      </c>
      <c r="L7" s="6">
        <f t="shared" ref="L7:L70" si="1">IF(J7="", "", J7*K7)</f>
        <v>15150</v>
      </c>
      <c r="M7" s="7"/>
      <c r="N7" s="1"/>
    </row>
    <row r="8" spans="1:14" ht="20.25" thickTop="1" thickBot="1">
      <c r="A8" s="1"/>
      <c r="B8" s="10">
        <v>44076</v>
      </c>
      <c r="C8" s="9" t="str">
        <f t="shared" si="0"/>
        <v>Wednesday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150</v>
      </c>
      <c r="K8" s="6">
        <f>IFERROR(VLOOKUP(G8, 'Master Sheet'!$C$5:$F$35, 4,), "")</f>
        <v>103</v>
      </c>
      <c r="L8" s="6">
        <f t="shared" si="1"/>
        <v>15450</v>
      </c>
      <c r="M8" s="7"/>
      <c r="N8" s="1"/>
    </row>
    <row r="9" spans="1:14" ht="20.25" thickTop="1" thickBot="1">
      <c r="A9" s="1"/>
      <c r="B9" s="10">
        <v>44076</v>
      </c>
      <c r="C9" s="9" t="str">
        <f t="shared" si="0"/>
        <v>Wednesday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150</v>
      </c>
      <c r="K9" s="6">
        <f>IFERROR(VLOOKUP(G9, 'Master Sheet'!$C$5:$F$35, 4,), "")</f>
        <v>101</v>
      </c>
      <c r="L9" s="6">
        <f t="shared" si="1"/>
        <v>15150</v>
      </c>
      <c r="M9" s="7"/>
      <c r="N9" s="1"/>
    </row>
    <row r="10" spans="1:14" ht="20.25" thickTop="1" thickBot="1">
      <c r="A10" s="1"/>
      <c r="B10" s="10">
        <v>44076</v>
      </c>
      <c r="C10" s="9" t="str">
        <f t="shared" si="0"/>
        <v>Wednesday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150</v>
      </c>
      <c r="K10" s="6">
        <f>IFERROR(VLOOKUP(G10, 'Master Sheet'!$C$5:$F$35, 4,), "")</f>
        <v>102</v>
      </c>
      <c r="L10" s="6">
        <f t="shared" si="1"/>
        <v>15300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750</v>
      </c>
      <c r="K108" s="6"/>
      <c r="L108" s="5">
        <f>SUM(L6:L107)</f>
        <v>76350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30600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30600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30600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15150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30300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15150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15150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15450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30600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15450</v>
      </c>
      <c r="K113" s="3" t="str">
        <f xml:space="preserve"> IF('Master Sheet'!K6="", "",'Master Sheet'!K6)</f>
        <v>cc</v>
      </c>
      <c r="L113" s="3">
        <f t="shared" si="8"/>
        <v>15450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15150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15450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15150</v>
      </c>
      <c r="K114" s="3" t="str">
        <f xml:space="preserve"> IF('Master Sheet'!K7="", "",'Master Sheet'!K7)</f>
        <v>dd</v>
      </c>
      <c r="L114" s="3">
        <f t="shared" si="8"/>
        <v>15150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76350</v>
      </c>
      <c r="E141" s="3"/>
      <c r="F141" s="3"/>
      <c r="G141" s="11">
        <f>SUM(G111:G140)</f>
        <v>76350</v>
      </c>
      <c r="H141" s="11">
        <f>SUM(H111:H140)</f>
        <v>509</v>
      </c>
      <c r="I141" s="3"/>
      <c r="J141" s="11">
        <f>SUM(J111:J115)</f>
        <v>76350</v>
      </c>
      <c r="K141" s="3"/>
      <c r="L141" s="11">
        <f>SUM(L111:L130)</f>
        <v>76350</v>
      </c>
      <c r="M141" s="3"/>
      <c r="N141" s="3"/>
    </row>
  </sheetData>
  <autoFilter ref="B5:M108"/>
  <mergeCells count="4">
    <mergeCell ref="F4:G4"/>
    <mergeCell ref="B2:G2"/>
    <mergeCell ref="B3:G3"/>
    <mergeCell ref="H2:M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1"/>
  <sheetViews>
    <sheetView workbookViewId="0">
      <selection activeCell="O3" sqref="O3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October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44105</v>
      </c>
      <c r="C6" s="9" t="str">
        <f>IF(B6="","",(TEXT(B6,"DDDD")))</f>
        <v>Thursday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160</v>
      </c>
      <c r="K6" s="6">
        <f>IFERROR(VLOOKUP(G6, 'Master Sheet'!$C$5:$F$35, 4,), "")</f>
        <v>102</v>
      </c>
      <c r="L6" s="6">
        <f>IF(J6="", "", J6*K6)</f>
        <v>16320</v>
      </c>
      <c r="M6" s="7"/>
      <c r="N6" s="1"/>
    </row>
    <row r="7" spans="1:14" ht="20.25" thickTop="1" thickBot="1">
      <c r="A7" s="1"/>
      <c r="B7" s="10">
        <v>44105</v>
      </c>
      <c r="C7" s="9" t="str">
        <f t="shared" ref="C7:C70" si="0">IF(B7="","",(TEXT(B7,"DDDD")))</f>
        <v>Thursday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160</v>
      </c>
      <c r="K7" s="6">
        <f>IFERROR(VLOOKUP(G7, 'Master Sheet'!$C$5:$F$35, 4,), "")</f>
        <v>101</v>
      </c>
      <c r="L7" s="6">
        <f t="shared" ref="L7:L70" si="1">IF(J7="", "", J7*K7)</f>
        <v>16160</v>
      </c>
      <c r="M7" s="7"/>
      <c r="N7" s="1"/>
    </row>
    <row r="8" spans="1:14" ht="20.25" thickTop="1" thickBot="1">
      <c r="A8" s="1"/>
      <c r="B8" s="10">
        <v>44106</v>
      </c>
      <c r="C8" s="9" t="str">
        <f t="shared" si="0"/>
        <v>Friday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160</v>
      </c>
      <c r="K8" s="6">
        <f>IFERROR(VLOOKUP(G8, 'Master Sheet'!$C$5:$F$35, 4,), "")</f>
        <v>103</v>
      </c>
      <c r="L8" s="6">
        <f t="shared" si="1"/>
        <v>16480</v>
      </c>
      <c r="M8" s="7"/>
      <c r="N8" s="1"/>
    </row>
    <row r="9" spans="1:14" ht="20.25" thickTop="1" thickBot="1">
      <c r="A9" s="1"/>
      <c r="B9" s="10">
        <v>44106</v>
      </c>
      <c r="C9" s="9" t="str">
        <f t="shared" si="0"/>
        <v>Friday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160</v>
      </c>
      <c r="K9" s="6">
        <f>IFERROR(VLOOKUP(G9, 'Master Sheet'!$C$5:$F$35, 4,), "")</f>
        <v>101</v>
      </c>
      <c r="L9" s="6">
        <f t="shared" si="1"/>
        <v>16160</v>
      </c>
      <c r="M9" s="7"/>
      <c r="N9" s="1"/>
    </row>
    <row r="10" spans="1:14" ht="20.25" thickTop="1" thickBot="1">
      <c r="A10" s="1"/>
      <c r="B10" s="10">
        <v>44106</v>
      </c>
      <c r="C10" s="9" t="str">
        <f t="shared" si="0"/>
        <v>Friday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160</v>
      </c>
      <c r="K10" s="6">
        <f>IFERROR(VLOOKUP(G10, 'Master Sheet'!$C$5:$F$35, 4,), "")</f>
        <v>102</v>
      </c>
      <c r="L10" s="6">
        <f t="shared" si="1"/>
        <v>16320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800</v>
      </c>
      <c r="K108" s="6"/>
      <c r="L108" s="5">
        <f>SUM(L6:L107)</f>
        <v>81440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32640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32640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32640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16160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32320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16160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16160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16480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32640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16480</v>
      </c>
      <c r="K113" s="3" t="str">
        <f xml:space="preserve"> IF('Master Sheet'!K6="", "",'Master Sheet'!K6)</f>
        <v>cc</v>
      </c>
      <c r="L113" s="3">
        <f t="shared" si="8"/>
        <v>16480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16160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16480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16160</v>
      </c>
      <c r="K114" s="3" t="str">
        <f xml:space="preserve"> IF('Master Sheet'!K7="", "",'Master Sheet'!K7)</f>
        <v>dd</v>
      </c>
      <c r="L114" s="3">
        <f t="shared" si="8"/>
        <v>16160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81440</v>
      </c>
      <c r="E141" s="3"/>
      <c r="F141" s="3"/>
      <c r="G141" s="11">
        <f>SUM(G111:G140)</f>
        <v>81440</v>
      </c>
      <c r="H141" s="11">
        <f>SUM(H111:H140)</f>
        <v>509</v>
      </c>
      <c r="I141" s="3"/>
      <c r="J141" s="11">
        <f>SUM(J111:J115)</f>
        <v>81440</v>
      </c>
      <c r="K141" s="3"/>
      <c r="L141" s="11">
        <f>SUM(L111:L130)</f>
        <v>81440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G6:G107">
      <formula1>'Master Sheet'!$C$6:$C$35</formula1>
    </dataValidation>
    <dataValidation type="list" allowBlank="1" showInputMessage="1" showErrorMessage="1" sqref="D6:D107">
      <formula1>'Master Sheet'!$C$39:$C$63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1"/>
  <sheetViews>
    <sheetView topLeftCell="E1" workbookViewId="0">
      <selection activeCell="O3" sqref="O3"/>
    </sheetView>
  </sheetViews>
  <sheetFormatPr defaultColWidth="8.7109375" defaultRowHeight="18.75"/>
  <cols>
    <col min="1" max="1" width="3.140625" style="12" customWidth="1"/>
    <col min="2" max="2" width="19" style="12" bestFit="1" customWidth="1"/>
    <col min="3" max="3" width="16.7109375" style="12" bestFit="1" customWidth="1"/>
    <col min="4" max="4" width="26" style="12" customWidth="1"/>
    <col min="5" max="5" width="18.5703125" style="12" customWidth="1"/>
    <col min="6" max="6" width="17.5703125" style="12" customWidth="1"/>
    <col min="7" max="7" width="21.5703125" style="12" customWidth="1"/>
    <col min="8" max="8" width="26" style="12" customWidth="1"/>
    <col min="9" max="9" width="11.85546875" style="12" customWidth="1"/>
    <col min="10" max="10" width="20.5703125" style="12" bestFit="1" customWidth="1"/>
    <col min="11" max="11" width="13.140625" style="12" customWidth="1"/>
    <col min="12" max="12" width="16.85546875" style="12" customWidth="1"/>
    <col min="13" max="13" width="25.85546875" style="12" customWidth="1"/>
    <col min="14" max="14" width="3.140625" style="12" customWidth="1"/>
    <col min="15" max="16384" width="8.7109375" style="12"/>
  </cols>
  <sheetData>
    <row r="1" spans="1:14" ht="16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thickTop="1" thickBot="1">
      <c r="A2" s="1"/>
      <c r="B2" s="38" t="str">
        <f>'Master Sheet'!B2</f>
        <v>ABC Co. Ltd.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3" spans="1:14" ht="28.5" thickTop="1" thickBot="1">
      <c r="A3" s="1"/>
      <c r="B3" s="39" t="s">
        <v>112</v>
      </c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  <c r="N3" s="1"/>
    </row>
    <row r="4" spans="1:14" ht="24" thickTop="1" thickBot="1">
      <c r="A4" s="1"/>
      <c r="B4" s="40" t="s">
        <v>75</v>
      </c>
      <c r="C4" s="40" t="str">
        <f>TEXT(B6, "MMMM")</f>
        <v>November</v>
      </c>
      <c r="D4" s="40" t="s">
        <v>120</v>
      </c>
      <c r="E4" s="40" t="str">
        <f>TEXT(B6, "YYYY")</f>
        <v>2020</v>
      </c>
      <c r="F4" s="42"/>
      <c r="G4" s="42"/>
      <c r="H4" s="38"/>
      <c r="I4" s="38"/>
      <c r="J4" s="38"/>
      <c r="K4" s="38"/>
      <c r="L4" s="38"/>
      <c r="M4" s="38"/>
      <c r="N4" s="1"/>
    </row>
    <row r="5" spans="1:14" ht="20.25" thickTop="1" thickBot="1">
      <c r="A5" s="1"/>
      <c r="B5" s="5" t="s">
        <v>70</v>
      </c>
      <c r="C5" s="5" t="s">
        <v>78</v>
      </c>
      <c r="D5" s="5" t="s">
        <v>77</v>
      </c>
      <c r="E5" s="5" t="s">
        <v>56</v>
      </c>
      <c r="F5" s="5" t="s">
        <v>57</v>
      </c>
      <c r="G5" s="5" t="s">
        <v>71</v>
      </c>
      <c r="H5" s="5" t="s">
        <v>4</v>
      </c>
      <c r="I5" s="5" t="s">
        <v>5</v>
      </c>
      <c r="J5" s="5" t="s">
        <v>72</v>
      </c>
      <c r="K5" s="5" t="s">
        <v>73</v>
      </c>
      <c r="L5" s="5" t="s">
        <v>74</v>
      </c>
      <c r="M5" s="5" t="s">
        <v>65</v>
      </c>
      <c r="N5" s="1"/>
    </row>
    <row r="6" spans="1:14" ht="20.25" thickTop="1" thickBot="1">
      <c r="A6" s="1"/>
      <c r="B6" s="10">
        <v>44137</v>
      </c>
      <c r="C6" s="9" t="str">
        <f>IF(B6="","",(TEXT(B6,"DDDD")))</f>
        <v>Monday</v>
      </c>
      <c r="D6" s="7" t="s">
        <v>83</v>
      </c>
      <c r="E6" s="6" t="str">
        <f>IFERROR(VLOOKUP(D6, 'Master Sheet'!$C$38:$E$63, 2,), "")</f>
        <v>East</v>
      </c>
      <c r="F6" s="6" t="str">
        <f>IFERROR(VLOOKUP(D6, 'Master Sheet'!$C$38:$E$63, 3,), "")</f>
        <v>aa</v>
      </c>
      <c r="G6" s="7">
        <v>3</v>
      </c>
      <c r="H6" s="6" t="str">
        <f>IFERROR(VLOOKUP(G6, 'Master Sheet'!$C$5:$F$35, 2,), "")</f>
        <v>c</v>
      </c>
      <c r="I6" s="6" t="str">
        <f>IFERROR(VLOOKUP(G6, 'Master Sheet'!$C$5:$F$35, 3,), "")</f>
        <v>Box</v>
      </c>
      <c r="J6" s="7">
        <v>170</v>
      </c>
      <c r="K6" s="6">
        <f>IFERROR(VLOOKUP(G6, 'Master Sheet'!$C$5:$F$35, 4,), "")</f>
        <v>102</v>
      </c>
      <c r="L6" s="6">
        <f>IF(J6="", "", J6*K6)</f>
        <v>17340</v>
      </c>
      <c r="M6" s="7"/>
      <c r="N6" s="1"/>
    </row>
    <row r="7" spans="1:14" ht="20.25" thickTop="1" thickBot="1">
      <c r="A7" s="1"/>
      <c r="B7" s="10">
        <v>44137</v>
      </c>
      <c r="C7" s="9" t="str">
        <f t="shared" ref="C7:C70" si="0">IF(B7="","",(TEXT(B7,"DDDD")))</f>
        <v>Monday</v>
      </c>
      <c r="D7" s="7" t="s">
        <v>84</v>
      </c>
      <c r="E7" s="6" t="str">
        <f>IFERROR(VLOOKUP(D7, 'Master Sheet'!$C$38:$E$63, 2,), "")</f>
        <v>West</v>
      </c>
      <c r="F7" s="6" t="str">
        <f>IFERROR(VLOOKUP(D7, 'Master Sheet'!$C$38:$E$63, 3,), "")</f>
        <v>bb</v>
      </c>
      <c r="G7" s="7">
        <v>2</v>
      </c>
      <c r="H7" s="6" t="str">
        <f>IFERROR(VLOOKUP(G7, 'Master Sheet'!$C$5:$F$35, 2,), "")</f>
        <v>b</v>
      </c>
      <c r="I7" s="6" t="str">
        <f>IFERROR(VLOOKUP(G7, 'Master Sheet'!$C$5:$F$35, 3,), "")</f>
        <v>Packet</v>
      </c>
      <c r="J7" s="7">
        <v>170</v>
      </c>
      <c r="K7" s="6">
        <f>IFERROR(VLOOKUP(G7, 'Master Sheet'!$C$5:$F$35, 4,), "")</f>
        <v>101</v>
      </c>
      <c r="L7" s="6">
        <f t="shared" ref="L7:L70" si="1">IF(J7="", "", J7*K7)</f>
        <v>17170</v>
      </c>
      <c r="M7" s="7"/>
      <c r="N7" s="1"/>
    </row>
    <row r="8" spans="1:14" ht="20.25" thickTop="1" thickBot="1">
      <c r="A8" s="1"/>
      <c r="B8" s="10">
        <v>44138</v>
      </c>
      <c r="C8" s="9" t="str">
        <f t="shared" si="0"/>
        <v>Tuesday</v>
      </c>
      <c r="D8" s="7" t="s">
        <v>86</v>
      </c>
      <c r="E8" s="6" t="str">
        <f>IFERROR(VLOOKUP(D8, 'Master Sheet'!$C$38:$E$63, 2,), "")</f>
        <v>North</v>
      </c>
      <c r="F8" s="6" t="str">
        <f>IFERROR(VLOOKUP(D8, 'Master Sheet'!$C$38:$E$63, 3,), "")</f>
        <v>cc</v>
      </c>
      <c r="G8" s="7">
        <v>4</v>
      </c>
      <c r="H8" s="6" t="str">
        <f>IFERROR(VLOOKUP(G8, 'Master Sheet'!$C$5:$F$35, 2,), "")</f>
        <v>d</v>
      </c>
      <c r="I8" s="6" t="str">
        <f>IFERROR(VLOOKUP(G8, 'Master Sheet'!$C$5:$F$35, 3,), "")</f>
        <v>Ltr.</v>
      </c>
      <c r="J8" s="7">
        <v>170</v>
      </c>
      <c r="K8" s="6">
        <f>IFERROR(VLOOKUP(G8, 'Master Sheet'!$C$5:$F$35, 4,), "")</f>
        <v>103</v>
      </c>
      <c r="L8" s="6">
        <f t="shared" si="1"/>
        <v>17510</v>
      </c>
      <c r="M8" s="7"/>
      <c r="N8" s="1"/>
    </row>
    <row r="9" spans="1:14" ht="20.25" thickTop="1" thickBot="1">
      <c r="A9" s="1"/>
      <c r="B9" s="10">
        <v>44138</v>
      </c>
      <c r="C9" s="9" t="str">
        <f t="shared" si="0"/>
        <v>Tuesday</v>
      </c>
      <c r="D9" s="7" t="s">
        <v>85</v>
      </c>
      <c r="E9" s="6" t="str">
        <f>IFERROR(VLOOKUP(D9, 'Master Sheet'!$C$38:$E$63, 2,), "")</f>
        <v>South</v>
      </c>
      <c r="F9" s="6" t="str">
        <f>IFERROR(VLOOKUP(D9, 'Master Sheet'!$C$38:$E$63, 3,), "")</f>
        <v>dd</v>
      </c>
      <c r="G9" s="7">
        <v>2</v>
      </c>
      <c r="H9" s="6" t="str">
        <f>IFERROR(VLOOKUP(G9, 'Master Sheet'!$C$5:$F$35, 2,), "")</f>
        <v>b</v>
      </c>
      <c r="I9" s="6" t="str">
        <f>IFERROR(VLOOKUP(G9, 'Master Sheet'!$C$5:$F$35, 3,), "")</f>
        <v>Packet</v>
      </c>
      <c r="J9" s="7">
        <v>170</v>
      </c>
      <c r="K9" s="6">
        <f>IFERROR(VLOOKUP(G9, 'Master Sheet'!$C$5:$F$35, 4,), "")</f>
        <v>101</v>
      </c>
      <c r="L9" s="6">
        <f t="shared" si="1"/>
        <v>17170</v>
      </c>
      <c r="M9" s="7"/>
      <c r="N9" s="1"/>
    </row>
    <row r="10" spans="1:14" ht="20.25" thickTop="1" thickBot="1">
      <c r="A10" s="1"/>
      <c r="B10" s="10">
        <v>44138</v>
      </c>
      <c r="C10" s="9" t="str">
        <f t="shared" si="0"/>
        <v>Tuesday</v>
      </c>
      <c r="D10" s="7" t="s">
        <v>83</v>
      </c>
      <c r="E10" s="6" t="str">
        <f>IFERROR(VLOOKUP(D10, 'Master Sheet'!$C$38:$E$63, 2,), "")</f>
        <v>East</v>
      </c>
      <c r="F10" s="6" t="str">
        <f>IFERROR(VLOOKUP(D10, 'Master Sheet'!$C$38:$E$63, 3,), "")</f>
        <v>aa</v>
      </c>
      <c r="G10" s="7">
        <v>3</v>
      </c>
      <c r="H10" s="6" t="str">
        <f>IFERROR(VLOOKUP(G10, 'Master Sheet'!$C$5:$F$35, 2,), "")</f>
        <v>c</v>
      </c>
      <c r="I10" s="6" t="str">
        <f>IFERROR(VLOOKUP(G10, 'Master Sheet'!$C$5:$F$35, 3,), "")</f>
        <v>Box</v>
      </c>
      <c r="J10" s="7">
        <v>170</v>
      </c>
      <c r="K10" s="6">
        <f>IFERROR(VLOOKUP(G10, 'Master Sheet'!$C$5:$F$35, 4,), "")</f>
        <v>102</v>
      </c>
      <c r="L10" s="6">
        <f t="shared" si="1"/>
        <v>17340</v>
      </c>
      <c r="M10" s="7"/>
      <c r="N10" s="1"/>
    </row>
    <row r="11" spans="1:14" ht="20.25" thickTop="1" thickBot="1">
      <c r="A11" s="1"/>
      <c r="B11" s="10"/>
      <c r="C11" s="9" t="str">
        <f t="shared" si="0"/>
        <v/>
      </c>
      <c r="D11" s="7"/>
      <c r="E11" s="6" t="str">
        <f>IFERROR(VLOOKUP(D11, 'Master Sheet'!$C$38:$E$63, 2,), "")</f>
        <v/>
      </c>
      <c r="F11" s="6" t="str">
        <f>IFERROR(VLOOKUP(D11, 'Master Sheet'!$C$38:$E$63, 3,), "")</f>
        <v/>
      </c>
      <c r="G11" s="7"/>
      <c r="H11" s="6" t="str">
        <f>IFERROR(VLOOKUP(G11, 'Master Sheet'!$C$5:$F$35, 2,), "")</f>
        <v/>
      </c>
      <c r="I11" s="6" t="str">
        <f>IFERROR(VLOOKUP(G11, 'Master Sheet'!$C$5:$F$35, 3,), "")</f>
        <v/>
      </c>
      <c r="J11" s="7"/>
      <c r="K11" s="6" t="str">
        <f>IFERROR(VLOOKUP(G11, 'Master Sheet'!$C$5:$F$35, 4,), "")</f>
        <v/>
      </c>
      <c r="L11" s="6" t="str">
        <f t="shared" si="1"/>
        <v/>
      </c>
      <c r="M11" s="7"/>
      <c r="N11" s="1"/>
    </row>
    <row r="12" spans="1:14" ht="20.25" thickTop="1" thickBot="1">
      <c r="A12" s="1"/>
      <c r="B12" s="10"/>
      <c r="C12" s="9" t="str">
        <f t="shared" si="0"/>
        <v/>
      </c>
      <c r="D12" s="7"/>
      <c r="E12" s="6" t="str">
        <f>IFERROR(VLOOKUP(D12, 'Master Sheet'!$C$38:$E$63, 2,), "")</f>
        <v/>
      </c>
      <c r="F12" s="6" t="str">
        <f>IFERROR(VLOOKUP(D12, 'Master Sheet'!$C$38:$E$63, 3,), "")</f>
        <v/>
      </c>
      <c r="G12" s="7"/>
      <c r="H12" s="6" t="str">
        <f>IFERROR(VLOOKUP(G12, 'Master Sheet'!$C$5:$F$35, 2,), "")</f>
        <v/>
      </c>
      <c r="I12" s="6" t="str">
        <f>IFERROR(VLOOKUP(G12, 'Master Sheet'!$C$5:$F$35, 3,), "")</f>
        <v/>
      </c>
      <c r="J12" s="7"/>
      <c r="K12" s="6" t="str">
        <f>IFERROR(VLOOKUP(G12, 'Master Sheet'!$C$5:$F$35, 4,), "")</f>
        <v/>
      </c>
      <c r="L12" s="6" t="str">
        <f t="shared" si="1"/>
        <v/>
      </c>
      <c r="M12" s="7"/>
      <c r="N12" s="1"/>
    </row>
    <row r="13" spans="1:14" ht="20.25" thickTop="1" thickBot="1">
      <c r="A13" s="1"/>
      <c r="B13" s="10"/>
      <c r="C13" s="9" t="str">
        <f t="shared" si="0"/>
        <v/>
      </c>
      <c r="D13" s="7"/>
      <c r="E13" s="6" t="str">
        <f>IFERROR(VLOOKUP(D13, 'Master Sheet'!$C$38:$E$63, 2,), "")</f>
        <v/>
      </c>
      <c r="F13" s="6" t="str">
        <f>IFERROR(VLOOKUP(D13, 'Master Sheet'!$C$38:$E$63, 3,), "")</f>
        <v/>
      </c>
      <c r="G13" s="7"/>
      <c r="H13" s="6" t="str">
        <f>IFERROR(VLOOKUP(G13, 'Master Sheet'!$C$5:$F$35, 2,), "")</f>
        <v/>
      </c>
      <c r="I13" s="6" t="str">
        <f>IFERROR(VLOOKUP(G13, 'Master Sheet'!$C$5:$F$35, 3,), "")</f>
        <v/>
      </c>
      <c r="J13" s="7"/>
      <c r="K13" s="6" t="str">
        <f>IFERROR(VLOOKUP(G13, 'Master Sheet'!$C$5:$F$35, 4,), "")</f>
        <v/>
      </c>
      <c r="L13" s="6" t="str">
        <f t="shared" si="1"/>
        <v/>
      </c>
      <c r="M13" s="7"/>
      <c r="N13" s="1"/>
    </row>
    <row r="14" spans="1:14" ht="20.25" thickTop="1" thickBot="1">
      <c r="A14" s="1"/>
      <c r="B14" s="10"/>
      <c r="C14" s="9" t="str">
        <f t="shared" si="0"/>
        <v/>
      </c>
      <c r="D14" s="7"/>
      <c r="E14" s="6" t="str">
        <f>IFERROR(VLOOKUP(D14, 'Master Sheet'!$C$38:$E$63, 2,), "")</f>
        <v/>
      </c>
      <c r="F14" s="6" t="str">
        <f>IFERROR(VLOOKUP(D14, 'Master Sheet'!$C$38:$E$63, 3,), "")</f>
        <v/>
      </c>
      <c r="G14" s="7"/>
      <c r="H14" s="6" t="str">
        <f>IFERROR(VLOOKUP(G14, 'Master Sheet'!$C$5:$F$35, 2,), "")</f>
        <v/>
      </c>
      <c r="I14" s="6" t="str">
        <f>IFERROR(VLOOKUP(G14, 'Master Sheet'!$C$5:$F$35, 3,), "")</f>
        <v/>
      </c>
      <c r="J14" s="7"/>
      <c r="K14" s="6" t="str">
        <f>IFERROR(VLOOKUP(G14, 'Master Sheet'!$C$5:$F$35, 4,), "")</f>
        <v/>
      </c>
      <c r="L14" s="6" t="str">
        <f t="shared" si="1"/>
        <v/>
      </c>
      <c r="M14" s="7"/>
      <c r="N14" s="1"/>
    </row>
    <row r="15" spans="1:14" ht="20.25" thickTop="1" thickBot="1">
      <c r="A15" s="1"/>
      <c r="B15" s="10"/>
      <c r="C15" s="9" t="str">
        <f t="shared" si="0"/>
        <v/>
      </c>
      <c r="D15" s="7"/>
      <c r="E15" s="6" t="str">
        <f>IFERROR(VLOOKUP(D15, 'Master Sheet'!$C$38:$E$63, 2,), "")</f>
        <v/>
      </c>
      <c r="F15" s="6" t="str">
        <f>IFERROR(VLOOKUP(D15, 'Master Sheet'!$C$38:$E$63, 3,), "")</f>
        <v/>
      </c>
      <c r="G15" s="7"/>
      <c r="H15" s="6" t="str">
        <f>IFERROR(VLOOKUP(G15, 'Master Sheet'!$C$5:$F$35, 2,), "")</f>
        <v/>
      </c>
      <c r="I15" s="6" t="str">
        <f>IFERROR(VLOOKUP(G15, 'Master Sheet'!$C$5:$F$35, 3,), "")</f>
        <v/>
      </c>
      <c r="J15" s="7"/>
      <c r="K15" s="6" t="str">
        <f>IFERROR(VLOOKUP(G15, 'Master Sheet'!$C$5:$F$35, 4,), "")</f>
        <v/>
      </c>
      <c r="L15" s="6" t="str">
        <f t="shared" si="1"/>
        <v/>
      </c>
      <c r="M15" s="7"/>
      <c r="N15" s="1"/>
    </row>
    <row r="16" spans="1:14" ht="20.25" thickTop="1" thickBot="1">
      <c r="A16" s="1"/>
      <c r="B16" s="10"/>
      <c r="C16" s="9" t="str">
        <f t="shared" si="0"/>
        <v/>
      </c>
      <c r="D16" s="7"/>
      <c r="E16" s="6" t="str">
        <f>IFERROR(VLOOKUP(D16, 'Master Sheet'!$C$38:$E$63, 2,), "")</f>
        <v/>
      </c>
      <c r="F16" s="6" t="str">
        <f>IFERROR(VLOOKUP(D16, 'Master Sheet'!$C$38:$E$63, 3,), "")</f>
        <v/>
      </c>
      <c r="G16" s="7"/>
      <c r="H16" s="6" t="str">
        <f>IFERROR(VLOOKUP(G16, 'Master Sheet'!$C$5:$F$35, 2,), "")</f>
        <v/>
      </c>
      <c r="I16" s="6" t="str">
        <f>IFERROR(VLOOKUP(G16, 'Master Sheet'!$C$5:$F$35, 3,), "")</f>
        <v/>
      </c>
      <c r="J16" s="7"/>
      <c r="K16" s="6" t="str">
        <f>IFERROR(VLOOKUP(G16, 'Master Sheet'!$C$5:$F$35, 4,), "")</f>
        <v/>
      </c>
      <c r="L16" s="6" t="str">
        <f t="shared" si="1"/>
        <v/>
      </c>
      <c r="M16" s="7"/>
      <c r="N16" s="1"/>
    </row>
    <row r="17" spans="1:14" ht="20.25" thickTop="1" thickBot="1">
      <c r="A17" s="1"/>
      <c r="B17" s="10"/>
      <c r="C17" s="9" t="str">
        <f t="shared" si="0"/>
        <v/>
      </c>
      <c r="D17" s="7"/>
      <c r="E17" s="6" t="str">
        <f>IFERROR(VLOOKUP(D17, 'Master Sheet'!$C$38:$E$63, 2,), "")</f>
        <v/>
      </c>
      <c r="F17" s="6" t="str">
        <f>IFERROR(VLOOKUP(D17, 'Master Sheet'!$C$38:$E$63, 3,), "")</f>
        <v/>
      </c>
      <c r="G17" s="7"/>
      <c r="H17" s="6" t="str">
        <f>IFERROR(VLOOKUP(G17, 'Master Sheet'!$C$5:$F$35, 2,), "")</f>
        <v/>
      </c>
      <c r="I17" s="6" t="str">
        <f>IFERROR(VLOOKUP(G17, 'Master Sheet'!$C$5:$F$35, 3,), "")</f>
        <v/>
      </c>
      <c r="J17" s="7"/>
      <c r="K17" s="6" t="str">
        <f>IFERROR(VLOOKUP(G17, 'Master Sheet'!$C$5:$F$35, 4,), "")</f>
        <v/>
      </c>
      <c r="L17" s="6" t="str">
        <f t="shared" si="1"/>
        <v/>
      </c>
      <c r="M17" s="7"/>
      <c r="N17" s="1"/>
    </row>
    <row r="18" spans="1:14" ht="20.25" thickTop="1" thickBot="1">
      <c r="A18" s="1"/>
      <c r="B18" s="10"/>
      <c r="C18" s="9" t="str">
        <f t="shared" si="0"/>
        <v/>
      </c>
      <c r="D18" s="7"/>
      <c r="E18" s="6" t="str">
        <f>IFERROR(VLOOKUP(D18, 'Master Sheet'!$C$38:$E$63, 2,), "")</f>
        <v/>
      </c>
      <c r="F18" s="6" t="str">
        <f>IFERROR(VLOOKUP(D18, 'Master Sheet'!$C$38:$E$63, 3,), "")</f>
        <v/>
      </c>
      <c r="G18" s="7"/>
      <c r="H18" s="6" t="str">
        <f>IFERROR(VLOOKUP(G18, 'Master Sheet'!$C$5:$F$35, 2,), "")</f>
        <v/>
      </c>
      <c r="I18" s="6" t="str">
        <f>IFERROR(VLOOKUP(G18, 'Master Sheet'!$C$5:$F$35, 3,), "")</f>
        <v/>
      </c>
      <c r="J18" s="7"/>
      <c r="K18" s="6" t="str">
        <f>IFERROR(VLOOKUP(G18, 'Master Sheet'!$C$5:$F$35, 4,), "")</f>
        <v/>
      </c>
      <c r="L18" s="6" t="str">
        <f t="shared" si="1"/>
        <v/>
      </c>
      <c r="M18" s="7"/>
      <c r="N18" s="1"/>
    </row>
    <row r="19" spans="1:14" ht="20.25" thickTop="1" thickBot="1">
      <c r="A19" s="1"/>
      <c r="B19" s="10"/>
      <c r="C19" s="9" t="str">
        <f t="shared" si="0"/>
        <v/>
      </c>
      <c r="D19" s="7"/>
      <c r="E19" s="6" t="str">
        <f>IFERROR(VLOOKUP(D19, 'Master Sheet'!$C$38:$E$63, 2,), "")</f>
        <v/>
      </c>
      <c r="F19" s="6" t="str">
        <f>IFERROR(VLOOKUP(D19, 'Master Sheet'!$C$38:$E$63, 3,), "")</f>
        <v/>
      </c>
      <c r="G19" s="7"/>
      <c r="H19" s="6" t="str">
        <f>IFERROR(VLOOKUP(G19, 'Master Sheet'!$C$5:$F$35, 2,), "")</f>
        <v/>
      </c>
      <c r="I19" s="6" t="str">
        <f>IFERROR(VLOOKUP(G19, 'Master Sheet'!$C$5:$F$35, 3,), "")</f>
        <v/>
      </c>
      <c r="J19" s="7"/>
      <c r="K19" s="6" t="str">
        <f>IFERROR(VLOOKUP(G19, 'Master Sheet'!$C$5:$F$35, 4,), "")</f>
        <v/>
      </c>
      <c r="L19" s="6" t="str">
        <f t="shared" si="1"/>
        <v/>
      </c>
      <c r="M19" s="7"/>
      <c r="N19" s="1"/>
    </row>
    <row r="20" spans="1:14" ht="20.25" thickTop="1" thickBot="1">
      <c r="A20" s="1"/>
      <c r="B20" s="10"/>
      <c r="C20" s="9" t="str">
        <f t="shared" si="0"/>
        <v/>
      </c>
      <c r="D20" s="7"/>
      <c r="E20" s="6" t="str">
        <f>IFERROR(VLOOKUP(D20, 'Master Sheet'!$C$38:$E$63, 2,), "")</f>
        <v/>
      </c>
      <c r="F20" s="6" t="str">
        <f>IFERROR(VLOOKUP(D20, 'Master Sheet'!$C$38:$E$63, 3,), "")</f>
        <v/>
      </c>
      <c r="G20" s="7"/>
      <c r="H20" s="6" t="str">
        <f>IFERROR(VLOOKUP(G20, 'Master Sheet'!$C$5:$F$35, 2,), "")</f>
        <v/>
      </c>
      <c r="I20" s="6" t="str">
        <f>IFERROR(VLOOKUP(G20, 'Master Sheet'!$C$5:$F$35, 3,), "")</f>
        <v/>
      </c>
      <c r="J20" s="7"/>
      <c r="K20" s="6" t="str">
        <f>IFERROR(VLOOKUP(G20, 'Master Sheet'!$C$5:$F$35, 4,), "")</f>
        <v/>
      </c>
      <c r="L20" s="6" t="str">
        <f t="shared" si="1"/>
        <v/>
      </c>
      <c r="M20" s="7"/>
      <c r="N20" s="1"/>
    </row>
    <row r="21" spans="1:14" ht="20.25" thickTop="1" thickBot="1">
      <c r="A21" s="1"/>
      <c r="B21" s="10"/>
      <c r="C21" s="9" t="str">
        <f t="shared" si="0"/>
        <v/>
      </c>
      <c r="D21" s="7"/>
      <c r="E21" s="6" t="str">
        <f>IFERROR(VLOOKUP(D21, 'Master Sheet'!$C$38:$E$63, 2,), "")</f>
        <v/>
      </c>
      <c r="F21" s="6" t="str">
        <f>IFERROR(VLOOKUP(D21, 'Master Sheet'!$C$38:$E$63, 3,), "")</f>
        <v/>
      </c>
      <c r="G21" s="7"/>
      <c r="H21" s="6" t="str">
        <f>IFERROR(VLOOKUP(G21, 'Master Sheet'!$C$5:$F$35, 2,), "")</f>
        <v/>
      </c>
      <c r="I21" s="6" t="str">
        <f>IFERROR(VLOOKUP(G21, 'Master Sheet'!$C$5:$F$35, 3,), "")</f>
        <v/>
      </c>
      <c r="J21" s="7"/>
      <c r="K21" s="6" t="str">
        <f>IFERROR(VLOOKUP(G21, 'Master Sheet'!$C$5:$F$35, 4,), "")</f>
        <v/>
      </c>
      <c r="L21" s="6" t="str">
        <f t="shared" si="1"/>
        <v/>
      </c>
      <c r="M21" s="7"/>
      <c r="N21" s="1"/>
    </row>
    <row r="22" spans="1:14" ht="20.25" thickTop="1" thickBot="1">
      <c r="A22" s="1"/>
      <c r="B22" s="10"/>
      <c r="C22" s="9" t="str">
        <f t="shared" si="0"/>
        <v/>
      </c>
      <c r="D22" s="7"/>
      <c r="E22" s="6" t="str">
        <f>IFERROR(VLOOKUP(D22, 'Master Sheet'!$C$38:$E$63, 2,), "")</f>
        <v/>
      </c>
      <c r="F22" s="6" t="str">
        <f>IFERROR(VLOOKUP(D22, 'Master Sheet'!$C$38:$E$63, 3,), "")</f>
        <v/>
      </c>
      <c r="G22" s="7"/>
      <c r="H22" s="6" t="str">
        <f>IFERROR(VLOOKUP(G22, 'Master Sheet'!$C$5:$F$35, 2,), "")</f>
        <v/>
      </c>
      <c r="I22" s="6" t="str">
        <f>IFERROR(VLOOKUP(G22, 'Master Sheet'!$C$5:$F$35, 3,), "")</f>
        <v/>
      </c>
      <c r="J22" s="7"/>
      <c r="K22" s="6" t="str">
        <f>IFERROR(VLOOKUP(G22, 'Master Sheet'!$C$5:$F$35, 4,), "")</f>
        <v/>
      </c>
      <c r="L22" s="6" t="str">
        <f t="shared" si="1"/>
        <v/>
      </c>
      <c r="M22" s="7"/>
      <c r="N22" s="1"/>
    </row>
    <row r="23" spans="1:14" ht="20.25" thickTop="1" thickBot="1">
      <c r="A23" s="1"/>
      <c r="B23" s="10"/>
      <c r="C23" s="9" t="str">
        <f t="shared" si="0"/>
        <v/>
      </c>
      <c r="D23" s="7"/>
      <c r="E23" s="6" t="str">
        <f>IFERROR(VLOOKUP(D23, 'Master Sheet'!$C$38:$E$63, 2,), "")</f>
        <v/>
      </c>
      <c r="F23" s="6" t="str">
        <f>IFERROR(VLOOKUP(D23, 'Master Sheet'!$C$38:$E$63, 3,), "")</f>
        <v/>
      </c>
      <c r="G23" s="7"/>
      <c r="H23" s="6" t="str">
        <f>IFERROR(VLOOKUP(G23, 'Master Sheet'!$C$5:$F$35, 2,), "")</f>
        <v/>
      </c>
      <c r="I23" s="6" t="str">
        <f>IFERROR(VLOOKUP(G23, 'Master Sheet'!$C$5:$F$35, 3,), "")</f>
        <v/>
      </c>
      <c r="J23" s="7"/>
      <c r="K23" s="6" t="str">
        <f>IFERROR(VLOOKUP(G23, 'Master Sheet'!$C$5:$F$35, 4,), "")</f>
        <v/>
      </c>
      <c r="L23" s="6" t="str">
        <f t="shared" si="1"/>
        <v/>
      </c>
      <c r="M23" s="7"/>
      <c r="N23" s="1"/>
    </row>
    <row r="24" spans="1:14" ht="20.25" thickTop="1" thickBot="1">
      <c r="A24" s="1"/>
      <c r="B24" s="10"/>
      <c r="C24" s="9" t="str">
        <f t="shared" si="0"/>
        <v/>
      </c>
      <c r="D24" s="7"/>
      <c r="E24" s="6" t="str">
        <f>IFERROR(VLOOKUP(D24, 'Master Sheet'!$C$38:$E$63, 2,), "")</f>
        <v/>
      </c>
      <c r="F24" s="6" t="str">
        <f>IFERROR(VLOOKUP(D24, 'Master Sheet'!$C$38:$E$63, 3,), "")</f>
        <v/>
      </c>
      <c r="G24" s="7"/>
      <c r="H24" s="6" t="str">
        <f>IFERROR(VLOOKUP(G24, 'Master Sheet'!$C$5:$F$35, 2,), "")</f>
        <v/>
      </c>
      <c r="I24" s="6" t="str">
        <f>IFERROR(VLOOKUP(G24, 'Master Sheet'!$C$5:$F$35, 3,), "")</f>
        <v/>
      </c>
      <c r="J24" s="7"/>
      <c r="K24" s="6" t="str">
        <f>IFERROR(VLOOKUP(G24, 'Master Sheet'!$C$5:$F$35, 4,), "")</f>
        <v/>
      </c>
      <c r="L24" s="6" t="str">
        <f t="shared" si="1"/>
        <v/>
      </c>
      <c r="M24" s="7"/>
      <c r="N24" s="1"/>
    </row>
    <row r="25" spans="1:14" ht="20.25" thickTop="1" thickBot="1">
      <c r="A25" s="1"/>
      <c r="B25" s="10"/>
      <c r="C25" s="9" t="str">
        <f t="shared" si="0"/>
        <v/>
      </c>
      <c r="D25" s="7"/>
      <c r="E25" s="6" t="str">
        <f>IFERROR(VLOOKUP(D25, 'Master Sheet'!$C$38:$E$63, 2,), "")</f>
        <v/>
      </c>
      <c r="F25" s="6" t="str">
        <f>IFERROR(VLOOKUP(D25, 'Master Sheet'!$C$38:$E$63, 3,), "")</f>
        <v/>
      </c>
      <c r="G25" s="7"/>
      <c r="H25" s="6" t="str">
        <f>IFERROR(VLOOKUP(G25, 'Master Sheet'!$C$5:$F$35, 2,), "")</f>
        <v/>
      </c>
      <c r="I25" s="6" t="str">
        <f>IFERROR(VLOOKUP(G25, 'Master Sheet'!$C$5:$F$35, 3,), "")</f>
        <v/>
      </c>
      <c r="J25" s="7"/>
      <c r="K25" s="6" t="str">
        <f>IFERROR(VLOOKUP(G25, 'Master Sheet'!$C$5:$F$35, 4,), "")</f>
        <v/>
      </c>
      <c r="L25" s="6" t="str">
        <f t="shared" si="1"/>
        <v/>
      </c>
      <c r="M25" s="7"/>
      <c r="N25" s="1"/>
    </row>
    <row r="26" spans="1:14" ht="20.25" thickTop="1" thickBot="1">
      <c r="A26" s="1"/>
      <c r="B26" s="10"/>
      <c r="C26" s="9" t="str">
        <f t="shared" si="0"/>
        <v/>
      </c>
      <c r="D26" s="7"/>
      <c r="E26" s="6" t="str">
        <f>IFERROR(VLOOKUP(D26, 'Master Sheet'!$C$38:$E$63, 2,), "")</f>
        <v/>
      </c>
      <c r="F26" s="6" t="str">
        <f>IFERROR(VLOOKUP(D26, 'Master Sheet'!$C$38:$E$63, 3,), "")</f>
        <v/>
      </c>
      <c r="G26" s="7"/>
      <c r="H26" s="6" t="str">
        <f>IFERROR(VLOOKUP(G26, 'Master Sheet'!$C$5:$F$35, 2,), "")</f>
        <v/>
      </c>
      <c r="I26" s="6" t="str">
        <f>IFERROR(VLOOKUP(G26, 'Master Sheet'!$C$5:$F$35, 3,), "")</f>
        <v/>
      </c>
      <c r="J26" s="7"/>
      <c r="K26" s="6" t="str">
        <f>IFERROR(VLOOKUP(G26, 'Master Sheet'!$C$5:$F$35, 4,), "")</f>
        <v/>
      </c>
      <c r="L26" s="6" t="str">
        <f t="shared" si="1"/>
        <v/>
      </c>
      <c r="M26" s="7"/>
      <c r="N26" s="1"/>
    </row>
    <row r="27" spans="1:14" ht="20.25" thickTop="1" thickBot="1">
      <c r="A27" s="1"/>
      <c r="B27" s="10"/>
      <c r="C27" s="9" t="str">
        <f t="shared" si="0"/>
        <v/>
      </c>
      <c r="D27" s="7"/>
      <c r="E27" s="6" t="str">
        <f>IFERROR(VLOOKUP(D27, 'Master Sheet'!$C$38:$E$63, 2,), "")</f>
        <v/>
      </c>
      <c r="F27" s="6" t="str">
        <f>IFERROR(VLOOKUP(D27, 'Master Sheet'!$C$38:$E$63, 3,), "")</f>
        <v/>
      </c>
      <c r="G27" s="7"/>
      <c r="H27" s="6" t="str">
        <f>IFERROR(VLOOKUP(G27, 'Master Sheet'!$C$5:$F$35, 2,), "")</f>
        <v/>
      </c>
      <c r="I27" s="6" t="str">
        <f>IFERROR(VLOOKUP(G27, 'Master Sheet'!$C$5:$F$35, 3,), "")</f>
        <v/>
      </c>
      <c r="J27" s="7"/>
      <c r="K27" s="6" t="str">
        <f>IFERROR(VLOOKUP(G27, 'Master Sheet'!$C$5:$F$35, 4,), "")</f>
        <v/>
      </c>
      <c r="L27" s="6" t="str">
        <f t="shared" si="1"/>
        <v/>
      </c>
      <c r="M27" s="7"/>
      <c r="N27" s="1"/>
    </row>
    <row r="28" spans="1:14" ht="20.25" thickTop="1" thickBot="1">
      <c r="A28" s="1"/>
      <c r="B28" s="10"/>
      <c r="C28" s="9" t="str">
        <f t="shared" si="0"/>
        <v/>
      </c>
      <c r="D28" s="7"/>
      <c r="E28" s="6" t="str">
        <f>IFERROR(VLOOKUP(D28, 'Master Sheet'!$C$38:$E$63, 2,), "")</f>
        <v/>
      </c>
      <c r="F28" s="6" t="str">
        <f>IFERROR(VLOOKUP(D28, 'Master Sheet'!$C$38:$E$63, 3,), "")</f>
        <v/>
      </c>
      <c r="G28" s="7"/>
      <c r="H28" s="6" t="str">
        <f>IFERROR(VLOOKUP(G28, 'Master Sheet'!$C$5:$F$35, 2,), "")</f>
        <v/>
      </c>
      <c r="I28" s="6" t="str">
        <f>IFERROR(VLOOKUP(G28, 'Master Sheet'!$C$5:$F$35, 3,), "")</f>
        <v/>
      </c>
      <c r="J28" s="7"/>
      <c r="K28" s="6" t="str">
        <f>IFERROR(VLOOKUP(G28, 'Master Sheet'!$C$5:$F$35, 4,), "")</f>
        <v/>
      </c>
      <c r="L28" s="6" t="str">
        <f t="shared" si="1"/>
        <v/>
      </c>
      <c r="M28" s="7"/>
      <c r="N28" s="1"/>
    </row>
    <row r="29" spans="1:14" ht="20.25" thickTop="1" thickBot="1">
      <c r="A29" s="1"/>
      <c r="B29" s="10"/>
      <c r="C29" s="9" t="str">
        <f t="shared" si="0"/>
        <v/>
      </c>
      <c r="D29" s="7"/>
      <c r="E29" s="6" t="str">
        <f>IFERROR(VLOOKUP(D29, 'Master Sheet'!$C$38:$E$63, 2,), "")</f>
        <v/>
      </c>
      <c r="F29" s="6" t="str">
        <f>IFERROR(VLOOKUP(D29, 'Master Sheet'!$C$38:$E$63, 3,), "")</f>
        <v/>
      </c>
      <c r="G29" s="7"/>
      <c r="H29" s="6" t="str">
        <f>IFERROR(VLOOKUP(G29, 'Master Sheet'!$C$5:$F$35, 2,), "")</f>
        <v/>
      </c>
      <c r="I29" s="6" t="str">
        <f>IFERROR(VLOOKUP(G29, 'Master Sheet'!$C$5:$F$35, 3,), "")</f>
        <v/>
      </c>
      <c r="J29" s="7"/>
      <c r="K29" s="6" t="str">
        <f>IFERROR(VLOOKUP(G29, 'Master Sheet'!$C$5:$F$35, 4,), "")</f>
        <v/>
      </c>
      <c r="L29" s="6" t="str">
        <f t="shared" si="1"/>
        <v/>
      </c>
      <c r="M29" s="7"/>
      <c r="N29" s="1"/>
    </row>
    <row r="30" spans="1:14" ht="20.25" thickTop="1" thickBot="1">
      <c r="A30" s="1"/>
      <c r="B30" s="10"/>
      <c r="C30" s="9" t="str">
        <f t="shared" si="0"/>
        <v/>
      </c>
      <c r="D30" s="7"/>
      <c r="E30" s="6" t="str">
        <f>IFERROR(VLOOKUP(D30, 'Master Sheet'!$C$38:$E$63, 2,), "")</f>
        <v/>
      </c>
      <c r="F30" s="6" t="str">
        <f>IFERROR(VLOOKUP(D30, 'Master Sheet'!$C$38:$E$63, 3,), "")</f>
        <v/>
      </c>
      <c r="G30" s="7"/>
      <c r="H30" s="6" t="str">
        <f>IFERROR(VLOOKUP(G30, 'Master Sheet'!$C$5:$F$35, 2,), "")</f>
        <v/>
      </c>
      <c r="I30" s="6" t="str">
        <f>IFERROR(VLOOKUP(G30, 'Master Sheet'!$C$5:$F$35, 3,), "")</f>
        <v/>
      </c>
      <c r="J30" s="7"/>
      <c r="K30" s="6" t="str">
        <f>IFERROR(VLOOKUP(G30, 'Master Sheet'!$C$5:$F$35, 4,), "")</f>
        <v/>
      </c>
      <c r="L30" s="6" t="str">
        <f t="shared" si="1"/>
        <v/>
      </c>
      <c r="M30" s="7"/>
      <c r="N30" s="1"/>
    </row>
    <row r="31" spans="1:14" ht="20.25" thickTop="1" thickBot="1">
      <c r="A31" s="1"/>
      <c r="B31" s="10"/>
      <c r="C31" s="9" t="str">
        <f t="shared" si="0"/>
        <v/>
      </c>
      <c r="D31" s="7"/>
      <c r="E31" s="6" t="str">
        <f>IFERROR(VLOOKUP(D31, 'Master Sheet'!$C$38:$E$63, 2,), "")</f>
        <v/>
      </c>
      <c r="F31" s="6" t="str">
        <f>IFERROR(VLOOKUP(D31, 'Master Sheet'!$C$38:$E$63, 3,), "")</f>
        <v/>
      </c>
      <c r="G31" s="7"/>
      <c r="H31" s="6" t="str">
        <f>IFERROR(VLOOKUP(G31, 'Master Sheet'!$C$5:$F$35, 2,), "")</f>
        <v/>
      </c>
      <c r="I31" s="6" t="str">
        <f>IFERROR(VLOOKUP(G31, 'Master Sheet'!$C$5:$F$35, 3,), "")</f>
        <v/>
      </c>
      <c r="J31" s="7"/>
      <c r="K31" s="6" t="str">
        <f>IFERROR(VLOOKUP(G31, 'Master Sheet'!$C$5:$F$35, 4,), "")</f>
        <v/>
      </c>
      <c r="L31" s="6" t="str">
        <f t="shared" si="1"/>
        <v/>
      </c>
      <c r="M31" s="7"/>
      <c r="N31" s="1"/>
    </row>
    <row r="32" spans="1:14" ht="20.25" thickTop="1" thickBot="1">
      <c r="A32" s="1"/>
      <c r="B32" s="10"/>
      <c r="C32" s="9" t="str">
        <f t="shared" si="0"/>
        <v/>
      </c>
      <c r="D32" s="7"/>
      <c r="E32" s="6" t="str">
        <f>IFERROR(VLOOKUP(D32, 'Master Sheet'!$C$38:$E$63, 2,), "")</f>
        <v/>
      </c>
      <c r="F32" s="6" t="str">
        <f>IFERROR(VLOOKUP(D32, 'Master Sheet'!$C$38:$E$63, 3,), "")</f>
        <v/>
      </c>
      <c r="G32" s="7"/>
      <c r="H32" s="6" t="str">
        <f>IFERROR(VLOOKUP(G32, 'Master Sheet'!$C$5:$F$35, 2,), "")</f>
        <v/>
      </c>
      <c r="I32" s="6" t="str">
        <f>IFERROR(VLOOKUP(G32, 'Master Sheet'!$C$5:$F$35, 3,), "")</f>
        <v/>
      </c>
      <c r="J32" s="7"/>
      <c r="K32" s="6" t="str">
        <f>IFERROR(VLOOKUP(G32, 'Master Sheet'!$C$5:$F$35, 4,), "")</f>
        <v/>
      </c>
      <c r="L32" s="6" t="str">
        <f t="shared" si="1"/>
        <v/>
      </c>
      <c r="M32" s="7"/>
      <c r="N32" s="1"/>
    </row>
    <row r="33" spans="1:14" ht="20.25" thickTop="1" thickBot="1">
      <c r="A33" s="1"/>
      <c r="B33" s="10"/>
      <c r="C33" s="9" t="str">
        <f t="shared" si="0"/>
        <v/>
      </c>
      <c r="D33" s="7"/>
      <c r="E33" s="6" t="str">
        <f>IFERROR(VLOOKUP(D33, 'Master Sheet'!$C$38:$E$63, 2,), "")</f>
        <v/>
      </c>
      <c r="F33" s="6" t="str">
        <f>IFERROR(VLOOKUP(D33, 'Master Sheet'!$C$38:$E$63, 3,), "")</f>
        <v/>
      </c>
      <c r="G33" s="7"/>
      <c r="H33" s="6" t="str">
        <f>IFERROR(VLOOKUP(G33, 'Master Sheet'!$C$5:$F$35, 2,), "")</f>
        <v/>
      </c>
      <c r="I33" s="6" t="str">
        <f>IFERROR(VLOOKUP(G33, 'Master Sheet'!$C$5:$F$35, 3,), "")</f>
        <v/>
      </c>
      <c r="J33" s="7"/>
      <c r="K33" s="6" t="str">
        <f>IFERROR(VLOOKUP(G33, 'Master Sheet'!$C$5:$F$35, 4,), "")</f>
        <v/>
      </c>
      <c r="L33" s="6" t="str">
        <f t="shared" si="1"/>
        <v/>
      </c>
      <c r="M33" s="7"/>
      <c r="N33" s="1"/>
    </row>
    <row r="34" spans="1:14" ht="20.25" thickTop="1" thickBot="1">
      <c r="A34" s="1"/>
      <c r="B34" s="10"/>
      <c r="C34" s="9" t="str">
        <f t="shared" si="0"/>
        <v/>
      </c>
      <c r="D34" s="7"/>
      <c r="E34" s="6" t="str">
        <f>IFERROR(VLOOKUP(D34, 'Master Sheet'!$C$38:$E$63, 2,), "")</f>
        <v/>
      </c>
      <c r="F34" s="6" t="str">
        <f>IFERROR(VLOOKUP(D34, 'Master Sheet'!$C$38:$E$63, 3,), "")</f>
        <v/>
      </c>
      <c r="G34" s="7"/>
      <c r="H34" s="6" t="str">
        <f>IFERROR(VLOOKUP(G34, 'Master Sheet'!$C$5:$F$35, 2,), "")</f>
        <v/>
      </c>
      <c r="I34" s="6" t="str">
        <f>IFERROR(VLOOKUP(G34, 'Master Sheet'!$C$5:$F$35, 3,), "")</f>
        <v/>
      </c>
      <c r="J34" s="7"/>
      <c r="K34" s="6" t="str">
        <f>IFERROR(VLOOKUP(G34, 'Master Sheet'!$C$5:$F$35, 4,), "")</f>
        <v/>
      </c>
      <c r="L34" s="6" t="str">
        <f t="shared" si="1"/>
        <v/>
      </c>
      <c r="M34" s="7"/>
      <c r="N34" s="1"/>
    </row>
    <row r="35" spans="1:14" ht="20.25" thickTop="1" thickBot="1">
      <c r="A35" s="1"/>
      <c r="B35" s="10"/>
      <c r="C35" s="9" t="str">
        <f t="shared" si="0"/>
        <v/>
      </c>
      <c r="D35" s="7"/>
      <c r="E35" s="6" t="str">
        <f>IFERROR(VLOOKUP(D35, 'Master Sheet'!$C$38:$E$63, 2,), "")</f>
        <v/>
      </c>
      <c r="F35" s="6" t="str">
        <f>IFERROR(VLOOKUP(D35, 'Master Sheet'!$C$38:$E$63, 3,), "")</f>
        <v/>
      </c>
      <c r="G35" s="7"/>
      <c r="H35" s="6" t="str">
        <f>IFERROR(VLOOKUP(G35, 'Master Sheet'!$C$5:$F$35, 2,), "")</f>
        <v/>
      </c>
      <c r="I35" s="6" t="str">
        <f>IFERROR(VLOOKUP(G35, 'Master Sheet'!$C$5:$F$35, 3,), "")</f>
        <v/>
      </c>
      <c r="J35" s="7"/>
      <c r="K35" s="6" t="str">
        <f>IFERROR(VLOOKUP(G35, 'Master Sheet'!$C$5:$F$35, 4,), "")</f>
        <v/>
      </c>
      <c r="L35" s="6" t="str">
        <f t="shared" si="1"/>
        <v/>
      </c>
      <c r="M35" s="7"/>
      <c r="N35" s="1"/>
    </row>
    <row r="36" spans="1:14" ht="20.25" thickTop="1" thickBot="1">
      <c r="A36" s="1"/>
      <c r="B36" s="10"/>
      <c r="C36" s="9" t="str">
        <f t="shared" si="0"/>
        <v/>
      </c>
      <c r="D36" s="7"/>
      <c r="E36" s="6" t="str">
        <f>IFERROR(VLOOKUP(D36, 'Master Sheet'!$C$38:$E$63, 2,), "")</f>
        <v/>
      </c>
      <c r="F36" s="6" t="str">
        <f>IFERROR(VLOOKUP(D36, 'Master Sheet'!$C$38:$E$63, 3,), "")</f>
        <v/>
      </c>
      <c r="G36" s="7"/>
      <c r="H36" s="6" t="str">
        <f>IFERROR(VLOOKUP(G36, 'Master Sheet'!$C$5:$F$35, 2,), "")</f>
        <v/>
      </c>
      <c r="I36" s="6" t="str">
        <f>IFERROR(VLOOKUP(G36, 'Master Sheet'!$C$5:$F$35, 3,), "")</f>
        <v/>
      </c>
      <c r="J36" s="7"/>
      <c r="K36" s="6" t="str">
        <f>IFERROR(VLOOKUP(G36, 'Master Sheet'!$C$5:$F$35, 4,), "")</f>
        <v/>
      </c>
      <c r="L36" s="6" t="str">
        <f t="shared" si="1"/>
        <v/>
      </c>
      <c r="M36" s="7"/>
      <c r="N36" s="1"/>
    </row>
    <row r="37" spans="1:14" ht="20.25" thickTop="1" thickBot="1">
      <c r="A37" s="1"/>
      <c r="B37" s="10"/>
      <c r="C37" s="9" t="str">
        <f t="shared" si="0"/>
        <v/>
      </c>
      <c r="D37" s="7"/>
      <c r="E37" s="6" t="str">
        <f>IFERROR(VLOOKUP(D37, 'Master Sheet'!$C$38:$E$63, 2,), "")</f>
        <v/>
      </c>
      <c r="F37" s="6" t="str">
        <f>IFERROR(VLOOKUP(D37, 'Master Sheet'!$C$38:$E$63, 3,), "")</f>
        <v/>
      </c>
      <c r="G37" s="7"/>
      <c r="H37" s="6" t="str">
        <f>IFERROR(VLOOKUP(G37, 'Master Sheet'!$C$5:$F$35, 2,), "")</f>
        <v/>
      </c>
      <c r="I37" s="6" t="str">
        <f>IFERROR(VLOOKUP(G37, 'Master Sheet'!$C$5:$F$35, 3,), "")</f>
        <v/>
      </c>
      <c r="J37" s="7"/>
      <c r="K37" s="6" t="str">
        <f>IFERROR(VLOOKUP(G37, 'Master Sheet'!$C$5:$F$35, 4,), "")</f>
        <v/>
      </c>
      <c r="L37" s="6" t="str">
        <f t="shared" si="1"/>
        <v/>
      </c>
      <c r="M37" s="7"/>
      <c r="N37" s="1"/>
    </row>
    <row r="38" spans="1:14" ht="20.25" thickTop="1" thickBot="1">
      <c r="A38" s="1"/>
      <c r="B38" s="10"/>
      <c r="C38" s="9" t="str">
        <f t="shared" si="0"/>
        <v/>
      </c>
      <c r="D38" s="7"/>
      <c r="E38" s="6" t="str">
        <f>IFERROR(VLOOKUP(D38, 'Master Sheet'!$C$38:$E$63, 2,), "")</f>
        <v/>
      </c>
      <c r="F38" s="6" t="str">
        <f>IFERROR(VLOOKUP(D38, 'Master Sheet'!$C$38:$E$63, 3,), "")</f>
        <v/>
      </c>
      <c r="G38" s="7"/>
      <c r="H38" s="6" t="str">
        <f>IFERROR(VLOOKUP(G38, 'Master Sheet'!$C$5:$F$35, 2,), "")</f>
        <v/>
      </c>
      <c r="I38" s="6" t="str">
        <f>IFERROR(VLOOKUP(G38, 'Master Sheet'!$C$5:$F$35, 3,), "")</f>
        <v/>
      </c>
      <c r="J38" s="7"/>
      <c r="K38" s="6" t="str">
        <f>IFERROR(VLOOKUP(G38, 'Master Sheet'!$C$5:$F$35, 4,), "")</f>
        <v/>
      </c>
      <c r="L38" s="6" t="str">
        <f t="shared" si="1"/>
        <v/>
      </c>
      <c r="M38" s="7"/>
      <c r="N38" s="1"/>
    </row>
    <row r="39" spans="1:14" ht="20.25" thickTop="1" thickBot="1">
      <c r="A39" s="1"/>
      <c r="B39" s="10"/>
      <c r="C39" s="9" t="str">
        <f t="shared" si="0"/>
        <v/>
      </c>
      <c r="D39" s="7"/>
      <c r="E39" s="6" t="str">
        <f>IFERROR(VLOOKUP(D39, 'Master Sheet'!$C$38:$E$63, 2,), "")</f>
        <v/>
      </c>
      <c r="F39" s="6" t="str">
        <f>IFERROR(VLOOKUP(D39, 'Master Sheet'!$C$38:$E$63, 3,), "")</f>
        <v/>
      </c>
      <c r="G39" s="7"/>
      <c r="H39" s="6" t="str">
        <f>IFERROR(VLOOKUP(G39, 'Master Sheet'!$C$5:$F$35, 2,), "")</f>
        <v/>
      </c>
      <c r="I39" s="6" t="str">
        <f>IFERROR(VLOOKUP(G39, 'Master Sheet'!$C$5:$F$35, 3,), "")</f>
        <v/>
      </c>
      <c r="J39" s="7"/>
      <c r="K39" s="6" t="str">
        <f>IFERROR(VLOOKUP(G39, 'Master Sheet'!$C$5:$F$35, 4,), "")</f>
        <v/>
      </c>
      <c r="L39" s="6" t="str">
        <f t="shared" si="1"/>
        <v/>
      </c>
      <c r="M39" s="7"/>
      <c r="N39" s="1"/>
    </row>
    <row r="40" spans="1:14" ht="20.25" thickTop="1" thickBot="1">
      <c r="A40" s="1"/>
      <c r="B40" s="10"/>
      <c r="C40" s="9" t="str">
        <f t="shared" si="0"/>
        <v/>
      </c>
      <c r="D40" s="7"/>
      <c r="E40" s="6" t="str">
        <f>IFERROR(VLOOKUP(D40, 'Master Sheet'!$C$38:$E$63, 2,), "")</f>
        <v/>
      </c>
      <c r="F40" s="6" t="str">
        <f>IFERROR(VLOOKUP(D40, 'Master Sheet'!$C$38:$E$63, 3,), "")</f>
        <v/>
      </c>
      <c r="G40" s="7"/>
      <c r="H40" s="6" t="str">
        <f>IFERROR(VLOOKUP(G40, 'Master Sheet'!$C$5:$F$35, 2,), "")</f>
        <v/>
      </c>
      <c r="I40" s="6" t="str">
        <f>IFERROR(VLOOKUP(G40, 'Master Sheet'!$C$5:$F$35, 3,), "")</f>
        <v/>
      </c>
      <c r="J40" s="7"/>
      <c r="K40" s="6" t="str">
        <f>IFERROR(VLOOKUP(G40, 'Master Sheet'!$C$5:$F$35, 4,), "")</f>
        <v/>
      </c>
      <c r="L40" s="6" t="str">
        <f t="shared" si="1"/>
        <v/>
      </c>
      <c r="M40" s="7"/>
      <c r="N40" s="1"/>
    </row>
    <row r="41" spans="1:14" ht="20.25" thickTop="1" thickBot="1">
      <c r="A41" s="1"/>
      <c r="B41" s="10"/>
      <c r="C41" s="9" t="str">
        <f t="shared" si="0"/>
        <v/>
      </c>
      <c r="D41" s="7"/>
      <c r="E41" s="6" t="str">
        <f>IFERROR(VLOOKUP(D41, 'Master Sheet'!$C$38:$E$63, 2,), "")</f>
        <v/>
      </c>
      <c r="F41" s="6" t="str">
        <f>IFERROR(VLOOKUP(D41, 'Master Sheet'!$C$38:$E$63, 3,), "")</f>
        <v/>
      </c>
      <c r="G41" s="7"/>
      <c r="H41" s="6" t="str">
        <f>IFERROR(VLOOKUP(G41, 'Master Sheet'!$C$5:$F$35, 2,), "")</f>
        <v/>
      </c>
      <c r="I41" s="6" t="str">
        <f>IFERROR(VLOOKUP(G41, 'Master Sheet'!$C$5:$F$35, 3,), "")</f>
        <v/>
      </c>
      <c r="J41" s="7"/>
      <c r="K41" s="6" t="str">
        <f>IFERROR(VLOOKUP(G41, 'Master Sheet'!$C$5:$F$35, 4,), "")</f>
        <v/>
      </c>
      <c r="L41" s="6" t="str">
        <f t="shared" si="1"/>
        <v/>
      </c>
      <c r="M41" s="7"/>
      <c r="N41" s="1"/>
    </row>
    <row r="42" spans="1:14" ht="20.25" thickTop="1" thickBot="1">
      <c r="A42" s="1"/>
      <c r="B42" s="10"/>
      <c r="C42" s="9" t="str">
        <f t="shared" si="0"/>
        <v/>
      </c>
      <c r="D42" s="7"/>
      <c r="E42" s="6" t="str">
        <f>IFERROR(VLOOKUP(D42, 'Master Sheet'!$C$38:$E$63, 2,), "")</f>
        <v/>
      </c>
      <c r="F42" s="6" t="str">
        <f>IFERROR(VLOOKUP(D42, 'Master Sheet'!$C$38:$E$63, 3,), "")</f>
        <v/>
      </c>
      <c r="G42" s="7"/>
      <c r="H42" s="6" t="str">
        <f>IFERROR(VLOOKUP(G42, 'Master Sheet'!$C$5:$F$35, 2,), "")</f>
        <v/>
      </c>
      <c r="I42" s="6" t="str">
        <f>IFERROR(VLOOKUP(G42, 'Master Sheet'!$C$5:$F$35, 3,), "")</f>
        <v/>
      </c>
      <c r="J42" s="7"/>
      <c r="K42" s="6" t="str">
        <f>IFERROR(VLOOKUP(G42, 'Master Sheet'!$C$5:$F$35, 4,), "")</f>
        <v/>
      </c>
      <c r="L42" s="6" t="str">
        <f t="shared" si="1"/>
        <v/>
      </c>
      <c r="M42" s="7"/>
      <c r="N42" s="1"/>
    </row>
    <row r="43" spans="1:14" ht="20.25" thickTop="1" thickBot="1">
      <c r="A43" s="1"/>
      <c r="B43" s="10"/>
      <c r="C43" s="9" t="str">
        <f t="shared" si="0"/>
        <v/>
      </c>
      <c r="D43" s="7"/>
      <c r="E43" s="6" t="str">
        <f>IFERROR(VLOOKUP(D43, 'Master Sheet'!$C$38:$E$63, 2,), "")</f>
        <v/>
      </c>
      <c r="F43" s="6" t="str">
        <f>IFERROR(VLOOKUP(D43, 'Master Sheet'!$C$38:$E$63, 3,), "")</f>
        <v/>
      </c>
      <c r="G43" s="7"/>
      <c r="H43" s="6" t="str">
        <f>IFERROR(VLOOKUP(G43, 'Master Sheet'!$C$5:$F$35, 2,), "")</f>
        <v/>
      </c>
      <c r="I43" s="6" t="str">
        <f>IFERROR(VLOOKUP(G43, 'Master Sheet'!$C$5:$F$35, 3,), "")</f>
        <v/>
      </c>
      <c r="J43" s="7"/>
      <c r="K43" s="6" t="str">
        <f>IFERROR(VLOOKUP(G43, 'Master Sheet'!$C$5:$F$35, 4,), "")</f>
        <v/>
      </c>
      <c r="L43" s="6" t="str">
        <f t="shared" si="1"/>
        <v/>
      </c>
      <c r="M43" s="7"/>
      <c r="N43" s="1"/>
    </row>
    <row r="44" spans="1:14" ht="20.25" thickTop="1" thickBot="1">
      <c r="A44" s="1"/>
      <c r="B44" s="10"/>
      <c r="C44" s="9" t="str">
        <f t="shared" si="0"/>
        <v/>
      </c>
      <c r="D44" s="7"/>
      <c r="E44" s="6" t="str">
        <f>IFERROR(VLOOKUP(D44, 'Master Sheet'!$C$38:$E$63, 2,), "")</f>
        <v/>
      </c>
      <c r="F44" s="6" t="str">
        <f>IFERROR(VLOOKUP(D44, 'Master Sheet'!$C$38:$E$63, 3,), "")</f>
        <v/>
      </c>
      <c r="G44" s="7"/>
      <c r="H44" s="6" t="str">
        <f>IFERROR(VLOOKUP(G44, 'Master Sheet'!$C$5:$F$35, 2,), "")</f>
        <v/>
      </c>
      <c r="I44" s="6" t="str">
        <f>IFERROR(VLOOKUP(G44, 'Master Sheet'!$C$5:$F$35, 3,), "")</f>
        <v/>
      </c>
      <c r="J44" s="7"/>
      <c r="K44" s="6" t="str">
        <f>IFERROR(VLOOKUP(G44, 'Master Sheet'!$C$5:$F$35, 4,), "")</f>
        <v/>
      </c>
      <c r="L44" s="6" t="str">
        <f t="shared" si="1"/>
        <v/>
      </c>
      <c r="M44" s="7"/>
      <c r="N44" s="1"/>
    </row>
    <row r="45" spans="1:14" ht="20.25" thickTop="1" thickBot="1">
      <c r="A45" s="1"/>
      <c r="B45" s="10"/>
      <c r="C45" s="9" t="str">
        <f t="shared" si="0"/>
        <v/>
      </c>
      <c r="D45" s="7"/>
      <c r="E45" s="6" t="str">
        <f>IFERROR(VLOOKUP(D45, 'Master Sheet'!$C$38:$E$63, 2,), "")</f>
        <v/>
      </c>
      <c r="F45" s="6" t="str">
        <f>IFERROR(VLOOKUP(D45, 'Master Sheet'!$C$38:$E$63, 3,), "")</f>
        <v/>
      </c>
      <c r="G45" s="7"/>
      <c r="H45" s="6" t="str">
        <f>IFERROR(VLOOKUP(G45, 'Master Sheet'!$C$5:$F$35, 2,), "")</f>
        <v/>
      </c>
      <c r="I45" s="6" t="str">
        <f>IFERROR(VLOOKUP(G45, 'Master Sheet'!$C$5:$F$35, 3,), "")</f>
        <v/>
      </c>
      <c r="J45" s="7"/>
      <c r="K45" s="6" t="str">
        <f>IFERROR(VLOOKUP(G45, 'Master Sheet'!$C$5:$F$35, 4,), "")</f>
        <v/>
      </c>
      <c r="L45" s="6" t="str">
        <f t="shared" si="1"/>
        <v/>
      </c>
      <c r="M45" s="7"/>
      <c r="N45" s="1"/>
    </row>
    <row r="46" spans="1:14" ht="20.25" thickTop="1" thickBot="1">
      <c r="A46" s="1"/>
      <c r="B46" s="7"/>
      <c r="C46" s="9" t="str">
        <f t="shared" si="0"/>
        <v/>
      </c>
      <c r="D46" s="7"/>
      <c r="E46" s="6" t="str">
        <f>IFERROR(VLOOKUP(D46, 'Master Sheet'!$C$38:$E$63, 2,), "")</f>
        <v/>
      </c>
      <c r="F46" s="6" t="str">
        <f>IFERROR(VLOOKUP(D46, 'Master Sheet'!$C$38:$E$63, 3,), "")</f>
        <v/>
      </c>
      <c r="G46" s="7"/>
      <c r="H46" s="6" t="str">
        <f>IFERROR(VLOOKUP(G46, 'Master Sheet'!$C$5:$F$35, 2,), "")</f>
        <v/>
      </c>
      <c r="I46" s="6" t="str">
        <f>IFERROR(VLOOKUP(G46, 'Master Sheet'!$C$5:$F$35, 3,), "")</f>
        <v/>
      </c>
      <c r="J46" s="7"/>
      <c r="K46" s="6" t="str">
        <f>IFERROR(VLOOKUP(G46, 'Master Sheet'!$C$5:$F$35, 4,), "")</f>
        <v/>
      </c>
      <c r="L46" s="6" t="str">
        <f t="shared" si="1"/>
        <v/>
      </c>
      <c r="M46" s="7"/>
      <c r="N46" s="1"/>
    </row>
    <row r="47" spans="1:14" ht="20.25" thickTop="1" thickBot="1">
      <c r="A47" s="1"/>
      <c r="B47" s="7"/>
      <c r="C47" s="9" t="str">
        <f t="shared" si="0"/>
        <v/>
      </c>
      <c r="D47" s="7"/>
      <c r="E47" s="6" t="str">
        <f>IFERROR(VLOOKUP(D47, 'Master Sheet'!$C$38:$E$63, 2,), "")</f>
        <v/>
      </c>
      <c r="F47" s="6" t="str">
        <f>IFERROR(VLOOKUP(D47, 'Master Sheet'!$C$38:$E$63, 3,), "")</f>
        <v/>
      </c>
      <c r="G47" s="7"/>
      <c r="H47" s="6" t="str">
        <f>IFERROR(VLOOKUP(G47, 'Master Sheet'!$C$5:$F$35, 2,), "")</f>
        <v/>
      </c>
      <c r="I47" s="6" t="str">
        <f>IFERROR(VLOOKUP(G47, 'Master Sheet'!$C$5:$F$35, 3,), "")</f>
        <v/>
      </c>
      <c r="J47" s="7"/>
      <c r="K47" s="6" t="str">
        <f>IFERROR(VLOOKUP(G47, 'Master Sheet'!$C$5:$F$35, 4,), "")</f>
        <v/>
      </c>
      <c r="L47" s="6" t="str">
        <f t="shared" si="1"/>
        <v/>
      </c>
      <c r="M47" s="7"/>
      <c r="N47" s="1"/>
    </row>
    <row r="48" spans="1:14" ht="20.25" thickTop="1" thickBot="1">
      <c r="A48" s="1"/>
      <c r="B48" s="7"/>
      <c r="C48" s="9" t="str">
        <f t="shared" si="0"/>
        <v/>
      </c>
      <c r="D48" s="7"/>
      <c r="E48" s="6" t="str">
        <f>IFERROR(VLOOKUP(D48, 'Master Sheet'!$C$38:$E$63, 2,), "")</f>
        <v/>
      </c>
      <c r="F48" s="6" t="str">
        <f>IFERROR(VLOOKUP(D48, 'Master Sheet'!$C$38:$E$63, 3,), "")</f>
        <v/>
      </c>
      <c r="G48" s="7"/>
      <c r="H48" s="6" t="str">
        <f>IFERROR(VLOOKUP(G48, 'Master Sheet'!$C$5:$F$35, 2,), "")</f>
        <v/>
      </c>
      <c r="I48" s="6" t="str">
        <f>IFERROR(VLOOKUP(G48, 'Master Sheet'!$C$5:$F$35, 3,), "")</f>
        <v/>
      </c>
      <c r="J48" s="7"/>
      <c r="K48" s="6" t="str">
        <f>IFERROR(VLOOKUP(G48, 'Master Sheet'!$C$5:$F$35, 4,), "")</f>
        <v/>
      </c>
      <c r="L48" s="6" t="str">
        <f t="shared" si="1"/>
        <v/>
      </c>
      <c r="M48" s="7"/>
      <c r="N48" s="1"/>
    </row>
    <row r="49" spans="1:14" ht="20.25" thickTop="1" thickBot="1">
      <c r="A49" s="1"/>
      <c r="B49" s="7"/>
      <c r="C49" s="9" t="str">
        <f t="shared" si="0"/>
        <v/>
      </c>
      <c r="D49" s="7"/>
      <c r="E49" s="6" t="str">
        <f>IFERROR(VLOOKUP(D49, 'Master Sheet'!$C$38:$E$63, 2,), "")</f>
        <v/>
      </c>
      <c r="F49" s="6" t="str">
        <f>IFERROR(VLOOKUP(D49, 'Master Sheet'!$C$38:$E$63, 3,), "")</f>
        <v/>
      </c>
      <c r="G49" s="7"/>
      <c r="H49" s="6" t="str">
        <f>IFERROR(VLOOKUP(G49, 'Master Sheet'!$C$5:$F$35, 2,), "")</f>
        <v/>
      </c>
      <c r="I49" s="6" t="str">
        <f>IFERROR(VLOOKUP(G49, 'Master Sheet'!$C$5:$F$35, 3,), "")</f>
        <v/>
      </c>
      <c r="J49" s="7"/>
      <c r="K49" s="6" t="str">
        <f>IFERROR(VLOOKUP(G49, 'Master Sheet'!$C$5:$F$35, 4,), "")</f>
        <v/>
      </c>
      <c r="L49" s="6" t="str">
        <f t="shared" si="1"/>
        <v/>
      </c>
      <c r="M49" s="7"/>
      <c r="N49" s="1"/>
    </row>
    <row r="50" spans="1:14" ht="20.25" thickTop="1" thickBot="1">
      <c r="A50" s="1"/>
      <c r="B50" s="7"/>
      <c r="C50" s="9" t="str">
        <f t="shared" si="0"/>
        <v/>
      </c>
      <c r="D50" s="7"/>
      <c r="E50" s="6" t="str">
        <f>IFERROR(VLOOKUP(D50, 'Master Sheet'!$C$38:$E$63, 2,), "")</f>
        <v/>
      </c>
      <c r="F50" s="6" t="str">
        <f>IFERROR(VLOOKUP(D50, 'Master Sheet'!$C$38:$E$63, 3,), "")</f>
        <v/>
      </c>
      <c r="G50" s="7"/>
      <c r="H50" s="6" t="str">
        <f>IFERROR(VLOOKUP(G50, 'Master Sheet'!$C$5:$F$35, 2,), "")</f>
        <v/>
      </c>
      <c r="I50" s="6" t="str">
        <f>IFERROR(VLOOKUP(G50, 'Master Sheet'!$C$5:$F$35, 3,), "")</f>
        <v/>
      </c>
      <c r="J50" s="7"/>
      <c r="K50" s="6" t="str">
        <f>IFERROR(VLOOKUP(G50, 'Master Sheet'!$C$5:$F$35, 4,), "")</f>
        <v/>
      </c>
      <c r="L50" s="6" t="str">
        <f t="shared" si="1"/>
        <v/>
      </c>
      <c r="M50" s="7"/>
      <c r="N50" s="1"/>
    </row>
    <row r="51" spans="1:14" ht="20.25" thickTop="1" thickBot="1">
      <c r="A51" s="1"/>
      <c r="B51" s="7"/>
      <c r="C51" s="9" t="str">
        <f t="shared" si="0"/>
        <v/>
      </c>
      <c r="D51" s="7"/>
      <c r="E51" s="6" t="str">
        <f>IFERROR(VLOOKUP(D51, 'Master Sheet'!$C$38:$E$63, 2,), "")</f>
        <v/>
      </c>
      <c r="F51" s="6" t="str">
        <f>IFERROR(VLOOKUP(D51, 'Master Sheet'!$C$38:$E$63, 3,), "")</f>
        <v/>
      </c>
      <c r="G51" s="7"/>
      <c r="H51" s="6" t="str">
        <f>IFERROR(VLOOKUP(G51, 'Master Sheet'!$C$5:$F$35, 2,), "")</f>
        <v/>
      </c>
      <c r="I51" s="6" t="str">
        <f>IFERROR(VLOOKUP(G51, 'Master Sheet'!$C$5:$F$35, 3,), "")</f>
        <v/>
      </c>
      <c r="J51" s="7"/>
      <c r="K51" s="6" t="str">
        <f>IFERROR(VLOOKUP(G51, 'Master Sheet'!$C$5:$F$35, 4,), "")</f>
        <v/>
      </c>
      <c r="L51" s="6" t="str">
        <f t="shared" si="1"/>
        <v/>
      </c>
      <c r="M51" s="7"/>
      <c r="N51" s="1"/>
    </row>
    <row r="52" spans="1:14" ht="20.25" thickTop="1" thickBot="1">
      <c r="A52" s="1"/>
      <c r="B52" s="7"/>
      <c r="C52" s="9" t="str">
        <f t="shared" si="0"/>
        <v/>
      </c>
      <c r="D52" s="7"/>
      <c r="E52" s="6" t="str">
        <f>IFERROR(VLOOKUP(D52, 'Master Sheet'!$C$38:$E$63, 2,), "")</f>
        <v/>
      </c>
      <c r="F52" s="6" t="str">
        <f>IFERROR(VLOOKUP(D52, 'Master Sheet'!$C$38:$E$63, 3,), "")</f>
        <v/>
      </c>
      <c r="G52" s="7"/>
      <c r="H52" s="6" t="str">
        <f>IFERROR(VLOOKUP(G52, 'Master Sheet'!$C$5:$F$35, 2,), "")</f>
        <v/>
      </c>
      <c r="I52" s="6" t="str">
        <f>IFERROR(VLOOKUP(G52, 'Master Sheet'!$C$5:$F$35, 3,), "")</f>
        <v/>
      </c>
      <c r="J52" s="7"/>
      <c r="K52" s="6" t="str">
        <f>IFERROR(VLOOKUP(G52, 'Master Sheet'!$C$5:$F$35, 4,), "")</f>
        <v/>
      </c>
      <c r="L52" s="6" t="str">
        <f t="shared" si="1"/>
        <v/>
      </c>
      <c r="M52" s="7"/>
      <c r="N52" s="1"/>
    </row>
    <row r="53" spans="1:14" ht="20.25" thickTop="1" thickBot="1">
      <c r="A53" s="1"/>
      <c r="B53" s="7"/>
      <c r="C53" s="9" t="str">
        <f t="shared" si="0"/>
        <v/>
      </c>
      <c r="D53" s="7"/>
      <c r="E53" s="6" t="str">
        <f>IFERROR(VLOOKUP(D53, 'Master Sheet'!$C$38:$E$63, 2,), "")</f>
        <v/>
      </c>
      <c r="F53" s="6" t="str">
        <f>IFERROR(VLOOKUP(D53, 'Master Sheet'!$C$38:$E$63, 3,), "")</f>
        <v/>
      </c>
      <c r="G53" s="7"/>
      <c r="H53" s="6" t="str">
        <f>IFERROR(VLOOKUP(G53, 'Master Sheet'!$C$5:$F$35, 2,), "")</f>
        <v/>
      </c>
      <c r="I53" s="6" t="str">
        <f>IFERROR(VLOOKUP(G53, 'Master Sheet'!$C$5:$F$35, 3,), "")</f>
        <v/>
      </c>
      <c r="J53" s="7"/>
      <c r="K53" s="6" t="str">
        <f>IFERROR(VLOOKUP(G53, 'Master Sheet'!$C$5:$F$35, 4,), "")</f>
        <v/>
      </c>
      <c r="L53" s="6" t="str">
        <f t="shared" si="1"/>
        <v/>
      </c>
      <c r="M53" s="7"/>
      <c r="N53" s="1"/>
    </row>
    <row r="54" spans="1:14" ht="20.25" thickTop="1" thickBot="1">
      <c r="A54" s="1"/>
      <c r="B54" s="7"/>
      <c r="C54" s="9" t="str">
        <f t="shared" si="0"/>
        <v/>
      </c>
      <c r="D54" s="7"/>
      <c r="E54" s="6" t="str">
        <f>IFERROR(VLOOKUP(D54, 'Master Sheet'!$C$38:$E$63, 2,), "")</f>
        <v/>
      </c>
      <c r="F54" s="6" t="str">
        <f>IFERROR(VLOOKUP(D54, 'Master Sheet'!$C$38:$E$63, 3,), "")</f>
        <v/>
      </c>
      <c r="G54" s="7"/>
      <c r="H54" s="6" t="str">
        <f>IFERROR(VLOOKUP(G54, 'Master Sheet'!$C$5:$F$35, 2,), "")</f>
        <v/>
      </c>
      <c r="I54" s="6" t="str">
        <f>IFERROR(VLOOKUP(G54, 'Master Sheet'!$C$5:$F$35, 3,), "")</f>
        <v/>
      </c>
      <c r="J54" s="7"/>
      <c r="K54" s="6" t="str">
        <f>IFERROR(VLOOKUP(G54, 'Master Sheet'!$C$5:$F$35, 4,), "")</f>
        <v/>
      </c>
      <c r="L54" s="6" t="str">
        <f t="shared" si="1"/>
        <v/>
      </c>
      <c r="M54" s="7"/>
      <c r="N54" s="1"/>
    </row>
    <row r="55" spans="1:14" ht="20.25" thickTop="1" thickBot="1">
      <c r="A55" s="1"/>
      <c r="B55" s="7"/>
      <c r="C55" s="9" t="str">
        <f t="shared" si="0"/>
        <v/>
      </c>
      <c r="D55" s="7"/>
      <c r="E55" s="6" t="str">
        <f>IFERROR(VLOOKUP(D55, 'Master Sheet'!$C$38:$E$63, 2,), "")</f>
        <v/>
      </c>
      <c r="F55" s="6" t="str">
        <f>IFERROR(VLOOKUP(D55, 'Master Sheet'!$C$38:$E$63, 3,), "")</f>
        <v/>
      </c>
      <c r="G55" s="7"/>
      <c r="H55" s="6" t="str">
        <f>IFERROR(VLOOKUP(G55, 'Master Sheet'!$C$5:$F$35, 2,), "")</f>
        <v/>
      </c>
      <c r="I55" s="6" t="str">
        <f>IFERROR(VLOOKUP(G55, 'Master Sheet'!$C$5:$F$35, 3,), "")</f>
        <v/>
      </c>
      <c r="J55" s="7"/>
      <c r="K55" s="6" t="str">
        <f>IFERROR(VLOOKUP(G55, 'Master Sheet'!$C$5:$F$35, 4,), "")</f>
        <v/>
      </c>
      <c r="L55" s="6" t="str">
        <f t="shared" si="1"/>
        <v/>
      </c>
      <c r="M55" s="7"/>
      <c r="N55" s="1"/>
    </row>
    <row r="56" spans="1:14" ht="20.25" thickTop="1" thickBot="1">
      <c r="A56" s="1"/>
      <c r="B56" s="7"/>
      <c r="C56" s="9" t="str">
        <f t="shared" si="0"/>
        <v/>
      </c>
      <c r="D56" s="7"/>
      <c r="E56" s="6" t="str">
        <f>IFERROR(VLOOKUP(D56, 'Master Sheet'!$C$38:$E$63, 2,), "")</f>
        <v/>
      </c>
      <c r="F56" s="6" t="str">
        <f>IFERROR(VLOOKUP(D56, 'Master Sheet'!$C$38:$E$63, 3,), "")</f>
        <v/>
      </c>
      <c r="G56" s="7"/>
      <c r="H56" s="6" t="str">
        <f>IFERROR(VLOOKUP(G56, 'Master Sheet'!$C$5:$F$35, 2,), "")</f>
        <v/>
      </c>
      <c r="I56" s="6" t="str">
        <f>IFERROR(VLOOKUP(G56, 'Master Sheet'!$C$5:$F$35, 3,), "")</f>
        <v/>
      </c>
      <c r="J56" s="7"/>
      <c r="K56" s="6" t="str">
        <f>IFERROR(VLOOKUP(G56, 'Master Sheet'!$C$5:$F$35, 4,), "")</f>
        <v/>
      </c>
      <c r="L56" s="6" t="str">
        <f t="shared" si="1"/>
        <v/>
      </c>
      <c r="M56" s="7"/>
      <c r="N56" s="1"/>
    </row>
    <row r="57" spans="1:14" ht="20.25" thickTop="1" thickBot="1">
      <c r="A57" s="1"/>
      <c r="B57" s="7"/>
      <c r="C57" s="9" t="str">
        <f t="shared" si="0"/>
        <v/>
      </c>
      <c r="D57" s="7"/>
      <c r="E57" s="6" t="str">
        <f>IFERROR(VLOOKUP(D57, 'Master Sheet'!$C$38:$E$63, 2,), "")</f>
        <v/>
      </c>
      <c r="F57" s="6" t="str">
        <f>IFERROR(VLOOKUP(D57, 'Master Sheet'!$C$38:$E$63, 3,), "")</f>
        <v/>
      </c>
      <c r="G57" s="7"/>
      <c r="H57" s="6" t="str">
        <f>IFERROR(VLOOKUP(G57, 'Master Sheet'!$C$5:$F$35, 2,), "")</f>
        <v/>
      </c>
      <c r="I57" s="6" t="str">
        <f>IFERROR(VLOOKUP(G57, 'Master Sheet'!$C$5:$F$35, 3,), "")</f>
        <v/>
      </c>
      <c r="J57" s="7"/>
      <c r="K57" s="6" t="str">
        <f>IFERROR(VLOOKUP(G57, 'Master Sheet'!$C$5:$F$35, 4,), "")</f>
        <v/>
      </c>
      <c r="L57" s="6" t="str">
        <f t="shared" si="1"/>
        <v/>
      </c>
      <c r="M57" s="7"/>
      <c r="N57" s="1"/>
    </row>
    <row r="58" spans="1:14" ht="20.25" thickTop="1" thickBot="1">
      <c r="A58" s="1"/>
      <c r="B58" s="7"/>
      <c r="C58" s="9" t="str">
        <f t="shared" si="0"/>
        <v/>
      </c>
      <c r="D58" s="7"/>
      <c r="E58" s="6" t="str">
        <f>IFERROR(VLOOKUP(D58, 'Master Sheet'!$C$38:$E$63, 2,), "")</f>
        <v/>
      </c>
      <c r="F58" s="6" t="str">
        <f>IFERROR(VLOOKUP(D58, 'Master Sheet'!$C$38:$E$63, 3,), "")</f>
        <v/>
      </c>
      <c r="G58" s="7"/>
      <c r="H58" s="6" t="str">
        <f>IFERROR(VLOOKUP(G58, 'Master Sheet'!$C$5:$F$35, 2,), "")</f>
        <v/>
      </c>
      <c r="I58" s="6" t="str">
        <f>IFERROR(VLOOKUP(G58, 'Master Sheet'!$C$5:$F$35, 3,), "")</f>
        <v/>
      </c>
      <c r="J58" s="7"/>
      <c r="K58" s="6" t="str">
        <f>IFERROR(VLOOKUP(G58, 'Master Sheet'!$C$5:$F$35, 4,), "")</f>
        <v/>
      </c>
      <c r="L58" s="6" t="str">
        <f t="shared" si="1"/>
        <v/>
      </c>
      <c r="M58" s="7"/>
      <c r="N58" s="1"/>
    </row>
    <row r="59" spans="1:14" ht="20.25" thickTop="1" thickBot="1">
      <c r="A59" s="1"/>
      <c r="B59" s="7"/>
      <c r="C59" s="9" t="str">
        <f t="shared" si="0"/>
        <v/>
      </c>
      <c r="D59" s="7"/>
      <c r="E59" s="6" t="str">
        <f>IFERROR(VLOOKUP(D59, 'Master Sheet'!$C$38:$E$63, 2,), "")</f>
        <v/>
      </c>
      <c r="F59" s="6" t="str">
        <f>IFERROR(VLOOKUP(D59, 'Master Sheet'!$C$38:$E$63, 3,), "")</f>
        <v/>
      </c>
      <c r="G59" s="7"/>
      <c r="H59" s="6" t="str">
        <f>IFERROR(VLOOKUP(G59, 'Master Sheet'!$C$5:$F$35, 2,), "")</f>
        <v/>
      </c>
      <c r="I59" s="6" t="str">
        <f>IFERROR(VLOOKUP(G59, 'Master Sheet'!$C$5:$F$35, 3,), "")</f>
        <v/>
      </c>
      <c r="J59" s="7"/>
      <c r="K59" s="6" t="str">
        <f>IFERROR(VLOOKUP(G59, 'Master Sheet'!$C$5:$F$35, 4,), "")</f>
        <v/>
      </c>
      <c r="L59" s="6" t="str">
        <f t="shared" si="1"/>
        <v/>
      </c>
      <c r="M59" s="7"/>
      <c r="N59" s="1"/>
    </row>
    <row r="60" spans="1:14" ht="20.25" thickTop="1" thickBot="1">
      <c r="A60" s="1"/>
      <c r="B60" s="7"/>
      <c r="C60" s="9" t="str">
        <f t="shared" si="0"/>
        <v/>
      </c>
      <c r="D60" s="7"/>
      <c r="E60" s="6" t="str">
        <f>IFERROR(VLOOKUP(D60, 'Master Sheet'!$C$38:$E$63, 2,), "")</f>
        <v/>
      </c>
      <c r="F60" s="6" t="str">
        <f>IFERROR(VLOOKUP(D60, 'Master Sheet'!$C$38:$E$63, 3,), "")</f>
        <v/>
      </c>
      <c r="G60" s="7"/>
      <c r="H60" s="6" t="str">
        <f>IFERROR(VLOOKUP(G60, 'Master Sheet'!$C$5:$F$35, 2,), "")</f>
        <v/>
      </c>
      <c r="I60" s="6" t="str">
        <f>IFERROR(VLOOKUP(G60, 'Master Sheet'!$C$5:$F$35, 3,), "")</f>
        <v/>
      </c>
      <c r="J60" s="7"/>
      <c r="K60" s="6" t="str">
        <f>IFERROR(VLOOKUP(G60, 'Master Sheet'!$C$5:$F$35, 4,), "")</f>
        <v/>
      </c>
      <c r="L60" s="6" t="str">
        <f t="shared" si="1"/>
        <v/>
      </c>
      <c r="M60" s="7"/>
      <c r="N60" s="1"/>
    </row>
    <row r="61" spans="1:14" ht="20.25" thickTop="1" thickBot="1">
      <c r="A61" s="1"/>
      <c r="B61" s="7"/>
      <c r="C61" s="9" t="str">
        <f t="shared" si="0"/>
        <v/>
      </c>
      <c r="D61" s="7"/>
      <c r="E61" s="6" t="str">
        <f>IFERROR(VLOOKUP(D61, 'Master Sheet'!$C$38:$E$63, 2,), "")</f>
        <v/>
      </c>
      <c r="F61" s="6" t="str">
        <f>IFERROR(VLOOKUP(D61, 'Master Sheet'!$C$38:$E$63, 3,), "")</f>
        <v/>
      </c>
      <c r="G61" s="7"/>
      <c r="H61" s="6" t="str">
        <f>IFERROR(VLOOKUP(G61, 'Master Sheet'!$C$5:$F$35, 2,), "")</f>
        <v/>
      </c>
      <c r="I61" s="6" t="str">
        <f>IFERROR(VLOOKUP(G61, 'Master Sheet'!$C$5:$F$35, 3,), "")</f>
        <v/>
      </c>
      <c r="J61" s="7"/>
      <c r="K61" s="6" t="str">
        <f>IFERROR(VLOOKUP(G61, 'Master Sheet'!$C$5:$F$35, 4,), "")</f>
        <v/>
      </c>
      <c r="L61" s="6" t="str">
        <f t="shared" si="1"/>
        <v/>
      </c>
      <c r="M61" s="7"/>
      <c r="N61" s="1"/>
    </row>
    <row r="62" spans="1:14" ht="20.25" thickTop="1" thickBot="1">
      <c r="A62" s="1"/>
      <c r="B62" s="7"/>
      <c r="C62" s="9" t="str">
        <f t="shared" si="0"/>
        <v/>
      </c>
      <c r="D62" s="7"/>
      <c r="E62" s="6" t="str">
        <f>IFERROR(VLOOKUP(D62, 'Master Sheet'!$C$38:$E$63, 2,), "")</f>
        <v/>
      </c>
      <c r="F62" s="6" t="str">
        <f>IFERROR(VLOOKUP(D62, 'Master Sheet'!$C$38:$E$63, 3,), "")</f>
        <v/>
      </c>
      <c r="G62" s="7"/>
      <c r="H62" s="6" t="str">
        <f>IFERROR(VLOOKUP(G62, 'Master Sheet'!$C$5:$F$35, 2,), "")</f>
        <v/>
      </c>
      <c r="I62" s="6" t="str">
        <f>IFERROR(VLOOKUP(G62, 'Master Sheet'!$C$5:$F$35, 3,), "")</f>
        <v/>
      </c>
      <c r="J62" s="7"/>
      <c r="K62" s="6" t="str">
        <f>IFERROR(VLOOKUP(G62, 'Master Sheet'!$C$5:$F$35, 4,), "")</f>
        <v/>
      </c>
      <c r="L62" s="6" t="str">
        <f t="shared" si="1"/>
        <v/>
      </c>
      <c r="M62" s="7"/>
      <c r="N62" s="1"/>
    </row>
    <row r="63" spans="1:14" ht="20.25" thickTop="1" thickBot="1">
      <c r="A63" s="1"/>
      <c r="B63" s="7"/>
      <c r="C63" s="9" t="str">
        <f t="shared" si="0"/>
        <v/>
      </c>
      <c r="D63" s="7"/>
      <c r="E63" s="6" t="str">
        <f>IFERROR(VLOOKUP(D63, 'Master Sheet'!$C$38:$E$63, 2,), "")</f>
        <v/>
      </c>
      <c r="F63" s="6" t="str">
        <f>IFERROR(VLOOKUP(D63, 'Master Sheet'!$C$38:$E$63, 3,), "")</f>
        <v/>
      </c>
      <c r="G63" s="7"/>
      <c r="H63" s="6" t="str">
        <f>IFERROR(VLOOKUP(G63, 'Master Sheet'!$C$5:$F$35, 2,), "")</f>
        <v/>
      </c>
      <c r="I63" s="6" t="str">
        <f>IFERROR(VLOOKUP(G63, 'Master Sheet'!$C$5:$F$35, 3,), "")</f>
        <v/>
      </c>
      <c r="J63" s="7"/>
      <c r="K63" s="6" t="str">
        <f>IFERROR(VLOOKUP(G63, 'Master Sheet'!$C$5:$F$35, 4,), "")</f>
        <v/>
      </c>
      <c r="L63" s="6" t="str">
        <f t="shared" si="1"/>
        <v/>
      </c>
      <c r="M63" s="7"/>
      <c r="N63" s="1"/>
    </row>
    <row r="64" spans="1:14" ht="20.25" thickTop="1" thickBot="1">
      <c r="A64" s="1"/>
      <c r="B64" s="7"/>
      <c r="C64" s="9" t="str">
        <f t="shared" si="0"/>
        <v/>
      </c>
      <c r="D64" s="7"/>
      <c r="E64" s="6" t="str">
        <f>IFERROR(VLOOKUP(D64, 'Master Sheet'!$C$38:$E$63, 2,), "")</f>
        <v/>
      </c>
      <c r="F64" s="6" t="str">
        <f>IFERROR(VLOOKUP(D64, 'Master Sheet'!$C$38:$E$63, 3,), "")</f>
        <v/>
      </c>
      <c r="G64" s="7"/>
      <c r="H64" s="6" t="str">
        <f>IFERROR(VLOOKUP(G64, 'Master Sheet'!$C$5:$F$35, 2,), "")</f>
        <v/>
      </c>
      <c r="I64" s="6" t="str">
        <f>IFERROR(VLOOKUP(G64, 'Master Sheet'!$C$5:$F$35, 3,), "")</f>
        <v/>
      </c>
      <c r="J64" s="7"/>
      <c r="K64" s="6" t="str">
        <f>IFERROR(VLOOKUP(G64, 'Master Sheet'!$C$5:$F$35, 4,), "")</f>
        <v/>
      </c>
      <c r="L64" s="6" t="str">
        <f t="shared" si="1"/>
        <v/>
      </c>
      <c r="M64" s="7"/>
      <c r="N64" s="1"/>
    </row>
    <row r="65" spans="1:14" ht="20.25" thickTop="1" thickBot="1">
      <c r="A65" s="1"/>
      <c r="B65" s="7"/>
      <c r="C65" s="9" t="str">
        <f t="shared" si="0"/>
        <v/>
      </c>
      <c r="D65" s="7"/>
      <c r="E65" s="6" t="str">
        <f>IFERROR(VLOOKUP(D65, 'Master Sheet'!$C$38:$E$63, 2,), "")</f>
        <v/>
      </c>
      <c r="F65" s="6" t="str">
        <f>IFERROR(VLOOKUP(D65, 'Master Sheet'!$C$38:$E$63, 3,), "")</f>
        <v/>
      </c>
      <c r="G65" s="7"/>
      <c r="H65" s="6" t="str">
        <f>IFERROR(VLOOKUP(G65, 'Master Sheet'!$C$5:$F$35, 2,), "")</f>
        <v/>
      </c>
      <c r="I65" s="6" t="str">
        <f>IFERROR(VLOOKUP(G65, 'Master Sheet'!$C$5:$F$35, 3,), "")</f>
        <v/>
      </c>
      <c r="J65" s="7"/>
      <c r="K65" s="6" t="str">
        <f>IFERROR(VLOOKUP(G65, 'Master Sheet'!$C$5:$F$35, 4,), "")</f>
        <v/>
      </c>
      <c r="L65" s="6" t="str">
        <f t="shared" si="1"/>
        <v/>
      </c>
      <c r="M65" s="7"/>
      <c r="N65" s="1"/>
    </row>
    <row r="66" spans="1:14" ht="20.25" thickTop="1" thickBot="1">
      <c r="A66" s="1"/>
      <c r="B66" s="7"/>
      <c r="C66" s="9" t="str">
        <f t="shared" si="0"/>
        <v/>
      </c>
      <c r="D66" s="7"/>
      <c r="E66" s="6" t="str">
        <f>IFERROR(VLOOKUP(D66, 'Master Sheet'!$C$38:$E$63, 2,), "")</f>
        <v/>
      </c>
      <c r="F66" s="6" t="str">
        <f>IFERROR(VLOOKUP(D66, 'Master Sheet'!$C$38:$E$63, 3,), "")</f>
        <v/>
      </c>
      <c r="G66" s="7"/>
      <c r="H66" s="6" t="str">
        <f>IFERROR(VLOOKUP(G66, 'Master Sheet'!$C$5:$F$35, 2,), "")</f>
        <v/>
      </c>
      <c r="I66" s="6" t="str">
        <f>IFERROR(VLOOKUP(G66, 'Master Sheet'!$C$5:$F$35, 3,), "")</f>
        <v/>
      </c>
      <c r="J66" s="7"/>
      <c r="K66" s="6" t="str">
        <f>IFERROR(VLOOKUP(G66, 'Master Sheet'!$C$5:$F$35, 4,), "")</f>
        <v/>
      </c>
      <c r="L66" s="6" t="str">
        <f t="shared" si="1"/>
        <v/>
      </c>
      <c r="M66" s="7"/>
      <c r="N66" s="1"/>
    </row>
    <row r="67" spans="1:14" ht="20.25" thickTop="1" thickBot="1">
      <c r="A67" s="1"/>
      <c r="B67" s="7"/>
      <c r="C67" s="9" t="str">
        <f t="shared" si="0"/>
        <v/>
      </c>
      <c r="D67" s="7"/>
      <c r="E67" s="6" t="str">
        <f>IFERROR(VLOOKUP(D67, 'Master Sheet'!$C$38:$E$63, 2,), "")</f>
        <v/>
      </c>
      <c r="F67" s="6" t="str">
        <f>IFERROR(VLOOKUP(D67, 'Master Sheet'!$C$38:$E$63, 3,), "")</f>
        <v/>
      </c>
      <c r="G67" s="7"/>
      <c r="H67" s="6" t="str">
        <f>IFERROR(VLOOKUP(G67, 'Master Sheet'!$C$5:$F$35, 2,), "")</f>
        <v/>
      </c>
      <c r="I67" s="6" t="str">
        <f>IFERROR(VLOOKUP(G67, 'Master Sheet'!$C$5:$F$35, 3,), "")</f>
        <v/>
      </c>
      <c r="J67" s="7"/>
      <c r="K67" s="6" t="str">
        <f>IFERROR(VLOOKUP(G67, 'Master Sheet'!$C$5:$F$35, 4,), "")</f>
        <v/>
      </c>
      <c r="L67" s="6" t="str">
        <f t="shared" si="1"/>
        <v/>
      </c>
      <c r="M67" s="7"/>
      <c r="N67" s="1"/>
    </row>
    <row r="68" spans="1:14" ht="20.25" thickTop="1" thickBot="1">
      <c r="A68" s="1"/>
      <c r="B68" s="7"/>
      <c r="C68" s="9" t="str">
        <f t="shared" si="0"/>
        <v/>
      </c>
      <c r="D68" s="7"/>
      <c r="E68" s="6" t="str">
        <f>IFERROR(VLOOKUP(D68, 'Master Sheet'!$C$38:$E$63, 2,), "")</f>
        <v/>
      </c>
      <c r="F68" s="6" t="str">
        <f>IFERROR(VLOOKUP(D68, 'Master Sheet'!$C$38:$E$63, 3,), "")</f>
        <v/>
      </c>
      <c r="G68" s="7"/>
      <c r="H68" s="6" t="str">
        <f>IFERROR(VLOOKUP(G68, 'Master Sheet'!$C$5:$F$35, 2,), "")</f>
        <v/>
      </c>
      <c r="I68" s="6" t="str">
        <f>IFERROR(VLOOKUP(G68, 'Master Sheet'!$C$5:$F$35, 3,), "")</f>
        <v/>
      </c>
      <c r="J68" s="7"/>
      <c r="K68" s="6" t="str">
        <f>IFERROR(VLOOKUP(G68, 'Master Sheet'!$C$5:$F$35, 4,), "")</f>
        <v/>
      </c>
      <c r="L68" s="6" t="str">
        <f t="shared" si="1"/>
        <v/>
      </c>
      <c r="M68" s="7"/>
      <c r="N68" s="1"/>
    </row>
    <row r="69" spans="1:14" ht="20.25" thickTop="1" thickBot="1">
      <c r="A69" s="1"/>
      <c r="B69" s="7"/>
      <c r="C69" s="9" t="str">
        <f t="shared" si="0"/>
        <v/>
      </c>
      <c r="D69" s="7"/>
      <c r="E69" s="6" t="str">
        <f>IFERROR(VLOOKUP(D69, 'Master Sheet'!$C$38:$E$63, 2,), "")</f>
        <v/>
      </c>
      <c r="F69" s="6" t="str">
        <f>IFERROR(VLOOKUP(D69, 'Master Sheet'!$C$38:$E$63, 3,), "")</f>
        <v/>
      </c>
      <c r="G69" s="7"/>
      <c r="H69" s="6" t="str">
        <f>IFERROR(VLOOKUP(G69, 'Master Sheet'!$C$5:$F$35, 2,), "")</f>
        <v/>
      </c>
      <c r="I69" s="6" t="str">
        <f>IFERROR(VLOOKUP(G69, 'Master Sheet'!$C$5:$F$35, 3,), "")</f>
        <v/>
      </c>
      <c r="J69" s="7"/>
      <c r="K69" s="6" t="str">
        <f>IFERROR(VLOOKUP(G69, 'Master Sheet'!$C$5:$F$35, 4,), "")</f>
        <v/>
      </c>
      <c r="L69" s="6" t="str">
        <f t="shared" si="1"/>
        <v/>
      </c>
      <c r="M69" s="7"/>
      <c r="N69" s="1"/>
    </row>
    <row r="70" spans="1:14" ht="20.25" thickTop="1" thickBot="1">
      <c r="A70" s="1"/>
      <c r="B70" s="7"/>
      <c r="C70" s="9" t="str">
        <f t="shared" si="0"/>
        <v/>
      </c>
      <c r="D70" s="7"/>
      <c r="E70" s="6" t="str">
        <f>IFERROR(VLOOKUP(D70, 'Master Sheet'!$C$38:$E$63, 2,), "")</f>
        <v/>
      </c>
      <c r="F70" s="6" t="str">
        <f>IFERROR(VLOOKUP(D70, 'Master Sheet'!$C$38:$E$63, 3,), "")</f>
        <v/>
      </c>
      <c r="G70" s="7"/>
      <c r="H70" s="6" t="str">
        <f>IFERROR(VLOOKUP(G70, 'Master Sheet'!$C$5:$F$35, 2,), "")</f>
        <v/>
      </c>
      <c r="I70" s="6" t="str">
        <f>IFERROR(VLOOKUP(G70, 'Master Sheet'!$C$5:$F$35, 3,), "")</f>
        <v/>
      </c>
      <c r="J70" s="7"/>
      <c r="K70" s="6" t="str">
        <f>IFERROR(VLOOKUP(G70, 'Master Sheet'!$C$5:$F$35, 4,), "")</f>
        <v/>
      </c>
      <c r="L70" s="6" t="str">
        <f t="shared" si="1"/>
        <v/>
      </c>
      <c r="M70" s="7"/>
      <c r="N70" s="1"/>
    </row>
    <row r="71" spans="1:14" ht="20.25" thickTop="1" thickBot="1">
      <c r="A71" s="1"/>
      <c r="B71" s="7"/>
      <c r="C71" s="9" t="str">
        <f t="shared" ref="C71:C107" si="2">IF(B71="","",(TEXT(B71,"DDDD")))</f>
        <v/>
      </c>
      <c r="D71" s="7"/>
      <c r="E71" s="6" t="str">
        <f>IFERROR(VLOOKUP(D71, 'Master Sheet'!$C$38:$E$63, 2,), "")</f>
        <v/>
      </c>
      <c r="F71" s="6" t="str">
        <f>IFERROR(VLOOKUP(D71, 'Master Sheet'!$C$38:$E$63, 3,), "")</f>
        <v/>
      </c>
      <c r="G71" s="7"/>
      <c r="H71" s="6" t="str">
        <f>IFERROR(VLOOKUP(G71, 'Master Sheet'!$C$5:$F$35, 2,), "")</f>
        <v/>
      </c>
      <c r="I71" s="6" t="str">
        <f>IFERROR(VLOOKUP(G71, 'Master Sheet'!$C$5:$F$35, 3,), "")</f>
        <v/>
      </c>
      <c r="J71" s="7"/>
      <c r="K71" s="6" t="str">
        <f>IFERROR(VLOOKUP(G71, 'Master Sheet'!$C$5:$F$35, 4,), "")</f>
        <v/>
      </c>
      <c r="L71" s="6" t="str">
        <f t="shared" ref="L71:L107" si="3">IF(J71="", "", J71*K71)</f>
        <v/>
      </c>
      <c r="M71" s="7"/>
      <c r="N71" s="1"/>
    </row>
    <row r="72" spans="1:14" ht="20.25" thickTop="1" thickBot="1">
      <c r="A72" s="1"/>
      <c r="B72" s="7"/>
      <c r="C72" s="9" t="str">
        <f t="shared" si="2"/>
        <v/>
      </c>
      <c r="D72" s="7"/>
      <c r="E72" s="6" t="str">
        <f>IFERROR(VLOOKUP(D72, 'Master Sheet'!$C$38:$E$63, 2,), "")</f>
        <v/>
      </c>
      <c r="F72" s="6" t="str">
        <f>IFERROR(VLOOKUP(D72, 'Master Sheet'!$C$38:$E$63, 3,), "")</f>
        <v/>
      </c>
      <c r="G72" s="7"/>
      <c r="H72" s="6" t="str">
        <f>IFERROR(VLOOKUP(G72, 'Master Sheet'!$C$5:$F$35, 2,), "")</f>
        <v/>
      </c>
      <c r="I72" s="6" t="str">
        <f>IFERROR(VLOOKUP(G72, 'Master Sheet'!$C$5:$F$35, 3,), "")</f>
        <v/>
      </c>
      <c r="J72" s="7"/>
      <c r="K72" s="6" t="str">
        <f>IFERROR(VLOOKUP(G72, 'Master Sheet'!$C$5:$F$35, 4,), "")</f>
        <v/>
      </c>
      <c r="L72" s="6" t="str">
        <f t="shared" si="3"/>
        <v/>
      </c>
      <c r="M72" s="7"/>
      <c r="N72" s="1"/>
    </row>
    <row r="73" spans="1:14" ht="20.25" thickTop="1" thickBot="1">
      <c r="A73" s="1"/>
      <c r="B73" s="7"/>
      <c r="C73" s="9" t="str">
        <f t="shared" si="2"/>
        <v/>
      </c>
      <c r="D73" s="7"/>
      <c r="E73" s="6" t="str">
        <f>IFERROR(VLOOKUP(D73, 'Master Sheet'!$C$38:$E$63, 2,), "")</f>
        <v/>
      </c>
      <c r="F73" s="6" t="str">
        <f>IFERROR(VLOOKUP(D73, 'Master Sheet'!$C$38:$E$63, 3,), "")</f>
        <v/>
      </c>
      <c r="G73" s="7"/>
      <c r="H73" s="6" t="str">
        <f>IFERROR(VLOOKUP(G73, 'Master Sheet'!$C$5:$F$35, 2,), "")</f>
        <v/>
      </c>
      <c r="I73" s="6" t="str">
        <f>IFERROR(VLOOKUP(G73, 'Master Sheet'!$C$5:$F$35, 3,), "")</f>
        <v/>
      </c>
      <c r="J73" s="7"/>
      <c r="K73" s="6" t="str">
        <f>IFERROR(VLOOKUP(G73, 'Master Sheet'!$C$5:$F$35, 4,), "")</f>
        <v/>
      </c>
      <c r="L73" s="6" t="str">
        <f t="shared" si="3"/>
        <v/>
      </c>
      <c r="M73" s="7"/>
      <c r="N73" s="1"/>
    </row>
    <row r="74" spans="1:14" ht="20.25" thickTop="1" thickBot="1">
      <c r="A74" s="1"/>
      <c r="B74" s="7"/>
      <c r="C74" s="9" t="str">
        <f t="shared" si="2"/>
        <v/>
      </c>
      <c r="D74" s="7"/>
      <c r="E74" s="6" t="str">
        <f>IFERROR(VLOOKUP(D74, 'Master Sheet'!$C$38:$E$63, 2,), "")</f>
        <v/>
      </c>
      <c r="F74" s="6" t="str">
        <f>IFERROR(VLOOKUP(D74, 'Master Sheet'!$C$38:$E$63, 3,), "")</f>
        <v/>
      </c>
      <c r="G74" s="7"/>
      <c r="H74" s="6" t="str">
        <f>IFERROR(VLOOKUP(G74, 'Master Sheet'!$C$5:$F$35, 2,), "")</f>
        <v/>
      </c>
      <c r="I74" s="6" t="str">
        <f>IFERROR(VLOOKUP(G74, 'Master Sheet'!$C$5:$F$35, 3,), "")</f>
        <v/>
      </c>
      <c r="J74" s="7"/>
      <c r="K74" s="6" t="str">
        <f>IFERROR(VLOOKUP(G74, 'Master Sheet'!$C$5:$F$35, 4,), "")</f>
        <v/>
      </c>
      <c r="L74" s="6" t="str">
        <f t="shared" si="3"/>
        <v/>
      </c>
      <c r="M74" s="7"/>
      <c r="N74" s="1"/>
    </row>
    <row r="75" spans="1:14" ht="20.25" thickTop="1" thickBot="1">
      <c r="A75" s="1"/>
      <c r="B75" s="7"/>
      <c r="C75" s="9" t="str">
        <f t="shared" si="2"/>
        <v/>
      </c>
      <c r="D75" s="7"/>
      <c r="E75" s="6" t="str">
        <f>IFERROR(VLOOKUP(D75, 'Master Sheet'!$C$38:$E$63, 2,), "")</f>
        <v/>
      </c>
      <c r="F75" s="6" t="str">
        <f>IFERROR(VLOOKUP(D75, 'Master Sheet'!$C$38:$E$63, 3,), "")</f>
        <v/>
      </c>
      <c r="G75" s="7"/>
      <c r="H75" s="6" t="str">
        <f>IFERROR(VLOOKUP(G75, 'Master Sheet'!$C$5:$F$35, 2,), "")</f>
        <v/>
      </c>
      <c r="I75" s="6" t="str">
        <f>IFERROR(VLOOKUP(G75, 'Master Sheet'!$C$5:$F$35, 3,), "")</f>
        <v/>
      </c>
      <c r="J75" s="7"/>
      <c r="K75" s="6" t="str">
        <f>IFERROR(VLOOKUP(G75, 'Master Sheet'!$C$5:$F$35, 4,), "")</f>
        <v/>
      </c>
      <c r="L75" s="6" t="str">
        <f t="shared" si="3"/>
        <v/>
      </c>
      <c r="M75" s="7"/>
      <c r="N75" s="1"/>
    </row>
    <row r="76" spans="1:14" ht="20.25" thickTop="1" thickBot="1">
      <c r="A76" s="1"/>
      <c r="B76" s="7"/>
      <c r="C76" s="9" t="str">
        <f t="shared" si="2"/>
        <v/>
      </c>
      <c r="D76" s="7"/>
      <c r="E76" s="6" t="str">
        <f>IFERROR(VLOOKUP(D76, 'Master Sheet'!$C$38:$E$63, 2,), "")</f>
        <v/>
      </c>
      <c r="F76" s="6" t="str">
        <f>IFERROR(VLOOKUP(D76, 'Master Sheet'!$C$38:$E$63, 3,), "")</f>
        <v/>
      </c>
      <c r="G76" s="7"/>
      <c r="H76" s="6" t="str">
        <f>IFERROR(VLOOKUP(G76, 'Master Sheet'!$C$5:$F$35, 2,), "")</f>
        <v/>
      </c>
      <c r="I76" s="6" t="str">
        <f>IFERROR(VLOOKUP(G76, 'Master Sheet'!$C$5:$F$35, 3,), "")</f>
        <v/>
      </c>
      <c r="J76" s="7"/>
      <c r="K76" s="6" t="str">
        <f>IFERROR(VLOOKUP(G76, 'Master Sheet'!$C$5:$F$35, 4,), "")</f>
        <v/>
      </c>
      <c r="L76" s="6" t="str">
        <f t="shared" si="3"/>
        <v/>
      </c>
      <c r="M76" s="7"/>
      <c r="N76" s="1"/>
    </row>
    <row r="77" spans="1:14" ht="20.25" thickTop="1" thickBot="1">
      <c r="A77" s="1"/>
      <c r="B77" s="7"/>
      <c r="C77" s="9" t="str">
        <f t="shared" si="2"/>
        <v/>
      </c>
      <c r="D77" s="7"/>
      <c r="E77" s="6" t="str">
        <f>IFERROR(VLOOKUP(D77, 'Master Sheet'!$C$38:$E$63, 2,), "")</f>
        <v/>
      </c>
      <c r="F77" s="6" t="str">
        <f>IFERROR(VLOOKUP(D77, 'Master Sheet'!$C$38:$E$63, 3,), "")</f>
        <v/>
      </c>
      <c r="G77" s="7"/>
      <c r="H77" s="6" t="str">
        <f>IFERROR(VLOOKUP(G77, 'Master Sheet'!$C$5:$F$35, 2,), "")</f>
        <v/>
      </c>
      <c r="I77" s="6" t="str">
        <f>IFERROR(VLOOKUP(G77, 'Master Sheet'!$C$5:$F$35, 3,), "")</f>
        <v/>
      </c>
      <c r="J77" s="7"/>
      <c r="K77" s="6" t="str">
        <f>IFERROR(VLOOKUP(G77, 'Master Sheet'!$C$5:$F$35, 4,), "")</f>
        <v/>
      </c>
      <c r="L77" s="6" t="str">
        <f t="shared" si="3"/>
        <v/>
      </c>
      <c r="M77" s="7"/>
      <c r="N77" s="1"/>
    </row>
    <row r="78" spans="1:14" ht="20.25" thickTop="1" thickBot="1">
      <c r="A78" s="1"/>
      <c r="B78" s="7"/>
      <c r="C78" s="9" t="str">
        <f t="shared" si="2"/>
        <v/>
      </c>
      <c r="D78" s="7"/>
      <c r="E78" s="6" t="str">
        <f>IFERROR(VLOOKUP(D78, 'Master Sheet'!$C$38:$E$63, 2,), "")</f>
        <v/>
      </c>
      <c r="F78" s="6" t="str">
        <f>IFERROR(VLOOKUP(D78, 'Master Sheet'!$C$38:$E$63, 3,), "")</f>
        <v/>
      </c>
      <c r="G78" s="7"/>
      <c r="H78" s="6" t="str">
        <f>IFERROR(VLOOKUP(G78, 'Master Sheet'!$C$5:$F$35, 2,), "")</f>
        <v/>
      </c>
      <c r="I78" s="6" t="str">
        <f>IFERROR(VLOOKUP(G78, 'Master Sheet'!$C$5:$F$35, 3,), "")</f>
        <v/>
      </c>
      <c r="J78" s="7"/>
      <c r="K78" s="6" t="str">
        <f>IFERROR(VLOOKUP(G78, 'Master Sheet'!$C$5:$F$35, 4,), "")</f>
        <v/>
      </c>
      <c r="L78" s="6" t="str">
        <f t="shared" si="3"/>
        <v/>
      </c>
      <c r="M78" s="7"/>
      <c r="N78" s="1"/>
    </row>
    <row r="79" spans="1:14" ht="20.25" thickTop="1" thickBot="1">
      <c r="A79" s="1"/>
      <c r="B79" s="7"/>
      <c r="C79" s="9" t="str">
        <f t="shared" si="2"/>
        <v/>
      </c>
      <c r="D79" s="7"/>
      <c r="E79" s="6" t="str">
        <f>IFERROR(VLOOKUP(D79, 'Master Sheet'!$C$38:$E$63, 2,), "")</f>
        <v/>
      </c>
      <c r="F79" s="6" t="str">
        <f>IFERROR(VLOOKUP(D79, 'Master Sheet'!$C$38:$E$63, 3,), "")</f>
        <v/>
      </c>
      <c r="G79" s="7"/>
      <c r="H79" s="6" t="str">
        <f>IFERROR(VLOOKUP(G79, 'Master Sheet'!$C$5:$F$35, 2,), "")</f>
        <v/>
      </c>
      <c r="I79" s="6" t="str">
        <f>IFERROR(VLOOKUP(G79, 'Master Sheet'!$C$5:$F$35, 3,), "")</f>
        <v/>
      </c>
      <c r="J79" s="7"/>
      <c r="K79" s="6" t="str">
        <f>IFERROR(VLOOKUP(G79, 'Master Sheet'!$C$5:$F$35, 4,), "")</f>
        <v/>
      </c>
      <c r="L79" s="6" t="str">
        <f t="shared" si="3"/>
        <v/>
      </c>
      <c r="M79" s="7"/>
      <c r="N79" s="1"/>
    </row>
    <row r="80" spans="1:14" ht="20.25" thickTop="1" thickBot="1">
      <c r="A80" s="1"/>
      <c r="B80" s="7"/>
      <c r="C80" s="9" t="str">
        <f t="shared" si="2"/>
        <v/>
      </c>
      <c r="D80" s="7"/>
      <c r="E80" s="6" t="str">
        <f>IFERROR(VLOOKUP(D80, 'Master Sheet'!$C$38:$E$63, 2,), "")</f>
        <v/>
      </c>
      <c r="F80" s="6" t="str">
        <f>IFERROR(VLOOKUP(D80, 'Master Sheet'!$C$38:$E$63, 3,), "")</f>
        <v/>
      </c>
      <c r="G80" s="7"/>
      <c r="H80" s="6" t="str">
        <f>IFERROR(VLOOKUP(G80, 'Master Sheet'!$C$5:$F$35, 2,), "")</f>
        <v/>
      </c>
      <c r="I80" s="6" t="str">
        <f>IFERROR(VLOOKUP(G80, 'Master Sheet'!$C$5:$F$35, 3,), "")</f>
        <v/>
      </c>
      <c r="J80" s="7"/>
      <c r="K80" s="6" t="str">
        <f>IFERROR(VLOOKUP(G80, 'Master Sheet'!$C$5:$F$35, 4,), "")</f>
        <v/>
      </c>
      <c r="L80" s="6" t="str">
        <f t="shared" si="3"/>
        <v/>
      </c>
      <c r="M80" s="7"/>
      <c r="N80" s="1"/>
    </row>
    <row r="81" spans="1:14" ht="20.25" thickTop="1" thickBot="1">
      <c r="A81" s="1"/>
      <c r="B81" s="7"/>
      <c r="C81" s="9" t="str">
        <f t="shared" si="2"/>
        <v/>
      </c>
      <c r="D81" s="7"/>
      <c r="E81" s="6" t="str">
        <f>IFERROR(VLOOKUP(D81, 'Master Sheet'!$C$38:$E$63, 2,), "")</f>
        <v/>
      </c>
      <c r="F81" s="6" t="str">
        <f>IFERROR(VLOOKUP(D81, 'Master Sheet'!$C$38:$E$63, 3,), "")</f>
        <v/>
      </c>
      <c r="G81" s="7"/>
      <c r="H81" s="6" t="str">
        <f>IFERROR(VLOOKUP(G81, 'Master Sheet'!$C$5:$F$35, 2,), "")</f>
        <v/>
      </c>
      <c r="I81" s="6" t="str">
        <f>IFERROR(VLOOKUP(G81, 'Master Sheet'!$C$5:$F$35, 3,), "")</f>
        <v/>
      </c>
      <c r="J81" s="7"/>
      <c r="K81" s="6" t="str">
        <f>IFERROR(VLOOKUP(G81, 'Master Sheet'!$C$5:$F$35, 4,), "")</f>
        <v/>
      </c>
      <c r="L81" s="6" t="str">
        <f t="shared" si="3"/>
        <v/>
      </c>
      <c r="M81" s="7"/>
      <c r="N81" s="1"/>
    </row>
    <row r="82" spans="1:14" ht="20.25" thickTop="1" thickBot="1">
      <c r="A82" s="1"/>
      <c r="B82" s="7"/>
      <c r="C82" s="9" t="str">
        <f t="shared" si="2"/>
        <v/>
      </c>
      <c r="D82" s="7"/>
      <c r="E82" s="6" t="str">
        <f>IFERROR(VLOOKUP(D82, 'Master Sheet'!$C$38:$E$63, 2,), "")</f>
        <v/>
      </c>
      <c r="F82" s="6" t="str">
        <f>IFERROR(VLOOKUP(D82, 'Master Sheet'!$C$38:$E$63, 3,), "")</f>
        <v/>
      </c>
      <c r="G82" s="7"/>
      <c r="H82" s="6" t="str">
        <f>IFERROR(VLOOKUP(G82, 'Master Sheet'!$C$5:$F$35, 2,), "")</f>
        <v/>
      </c>
      <c r="I82" s="6" t="str">
        <f>IFERROR(VLOOKUP(G82, 'Master Sheet'!$C$5:$F$35, 3,), "")</f>
        <v/>
      </c>
      <c r="J82" s="7"/>
      <c r="K82" s="6" t="str">
        <f>IFERROR(VLOOKUP(G82, 'Master Sheet'!$C$5:$F$35, 4,), "")</f>
        <v/>
      </c>
      <c r="L82" s="6" t="str">
        <f t="shared" si="3"/>
        <v/>
      </c>
      <c r="M82" s="7"/>
      <c r="N82" s="1"/>
    </row>
    <row r="83" spans="1:14" ht="20.25" thickTop="1" thickBot="1">
      <c r="A83" s="1"/>
      <c r="B83" s="7"/>
      <c r="C83" s="9" t="str">
        <f t="shared" si="2"/>
        <v/>
      </c>
      <c r="D83" s="7"/>
      <c r="E83" s="6" t="str">
        <f>IFERROR(VLOOKUP(D83, 'Master Sheet'!$C$38:$E$63, 2,), "")</f>
        <v/>
      </c>
      <c r="F83" s="6" t="str">
        <f>IFERROR(VLOOKUP(D83, 'Master Sheet'!$C$38:$E$63, 3,), "")</f>
        <v/>
      </c>
      <c r="G83" s="7"/>
      <c r="H83" s="6" t="str">
        <f>IFERROR(VLOOKUP(G83, 'Master Sheet'!$C$5:$F$35, 2,), "")</f>
        <v/>
      </c>
      <c r="I83" s="6" t="str">
        <f>IFERROR(VLOOKUP(G83, 'Master Sheet'!$C$5:$F$35, 3,), "")</f>
        <v/>
      </c>
      <c r="J83" s="7"/>
      <c r="K83" s="6" t="str">
        <f>IFERROR(VLOOKUP(G83, 'Master Sheet'!$C$5:$F$35, 4,), "")</f>
        <v/>
      </c>
      <c r="L83" s="6" t="str">
        <f t="shared" si="3"/>
        <v/>
      </c>
      <c r="M83" s="7"/>
      <c r="N83" s="1"/>
    </row>
    <row r="84" spans="1:14" ht="20.25" thickTop="1" thickBot="1">
      <c r="A84" s="1"/>
      <c r="B84" s="7"/>
      <c r="C84" s="9" t="str">
        <f t="shared" si="2"/>
        <v/>
      </c>
      <c r="D84" s="7"/>
      <c r="E84" s="6" t="str">
        <f>IFERROR(VLOOKUP(D84, 'Master Sheet'!$C$38:$E$63, 2,), "")</f>
        <v/>
      </c>
      <c r="F84" s="6" t="str">
        <f>IFERROR(VLOOKUP(D84, 'Master Sheet'!$C$38:$E$63, 3,), "")</f>
        <v/>
      </c>
      <c r="G84" s="7"/>
      <c r="H84" s="6" t="str">
        <f>IFERROR(VLOOKUP(G84, 'Master Sheet'!$C$5:$F$35, 2,), "")</f>
        <v/>
      </c>
      <c r="I84" s="6" t="str">
        <f>IFERROR(VLOOKUP(G84, 'Master Sheet'!$C$5:$F$35, 3,), "")</f>
        <v/>
      </c>
      <c r="J84" s="7"/>
      <c r="K84" s="6" t="str">
        <f>IFERROR(VLOOKUP(G84, 'Master Sheet'!$C$5:$F$35, 4,), "")</f>
        <v/>
      </c>
      <c r="L84" s="6" t="str">
        <f t="shared" si="3"/>
        <v/>
      </c>
      <c r="M84" s="7"/>
      <c r="N84" s="1"/>
    </row>
    <row r="85" spans="1:14" ht="20.25" thickTop="1" thickBot="1">
      <c r="A85" s="1"/>
      <c r="B85" s="7"/>
      <c r="C85" s="9" t="str">
        <f t="shared" si="2"/>
        <v/>
      </c>
      <c r="D85" s="7"/>
      <c r="E85" s="6" t="str">
        <f>IFERROR(VLOOKUP(D85, 'Master Sheet'!$C$38:$E$63, 2,), "")</f>
        <v/>
      </c>
      <c r="F85" s="6" t="str">
        <f>IFERROR(VLOOKUP(D85, 'Master Sheet'!$C$38:$E$63, 3,), "")</f>
        <v/>
      </c>
      <c r="G85" s="7"/>
      <c r="H85" s="6" t="str">
        <f>IFERROR(VLOOKUP(G85, 'Master Sheet'!$C$5:$F$35, 2,), "")</f>
        <v/>
      </c>
      <c r="I85" s="6" t="str">
        <f>IFERROR(VLOOKUP(G85, 'Master Sheet'!$C$5:$F$35, 3,), "")</f>
        <v/>
      </c>
      <c r="J85" s="7"/>
      <c r="K85" s="6" t="str">
        <f>IFERROR(VLOOKUP(G85, 'Master Sheet'!$C$5:$F$35, 4,), "")</f>
        <v/>
      </c>
      <c r="L85" s="6" t="str">
        <f t="shared" si="3"/>
        <v/>
      </c>
      <c r="M85" s="7"/>
      <c r="N85" s="1"/>
    </row>
    <row r="86" spans="1:14" ht="20.25" thickTop="1" thickBot="1">
      <c r="A86" s="1"/>
      <c r="B86" s="7"/>
      <c r="C86" s="9" t="str">
        <f t="shared" si="2"/>
        <v/>
      </c>
      <c r="D86" s="7"/>
      <c r="E86" s="6" t="str">
        <f>IFERROR(VLOOKUP(D86, 'Master Sheet'!$C$38:$E$63, 2,), "")</f>
        <v/>
      </c>
      <c r="F86" s="6" t="str">
        <f>IFERROR(VLOOKUP(D86, 'Master Sheet'!$C$38:$E$63, 3,), "")</f>
        <v/>
      </c>
      <c r="G86" s="7"/>
      <c r="H86" s="6" t="str">
        <f>IFERROR(VLOOKUP(G86, 'Master Sheet'!$C$5:$F$35, 2,), "")</f>
        <v/>
      </c>
      <c r="I86" s="6" t="str">
        <f>IFERROR(VLOOKUP(G86, 'Master Sheet'!$C$5:$F$35, 3,), "")</f>
        <v/>
      </c>
      <c r="J86" s="7"/>
      <c r="K86" s="6" t="str">
        <f>IFERROR(VLOOKUP(G86, 'Master Sheet'!$C$5:$F$35, 4,), "")</f>
        <v/>
      </c>
      <c r="L86" s="6" t="str">
        <f t="shared" si="3"/>
        <v/>
      </c>
      <c r="M86" s="7"/>
      <c r="N86" s="1"/>
    </row>
    <row r="87" spans="1:14" ht="20.25" thickTop="1" thickBot="1">
      <c r="A87" s="1"/>
      <c r="B87" s="7"/>
      <c r="C87" s="9" t="str">
        <f t="shared" si="2"/>
        <v/>
      </c>
      <c r="D87" s="7"/>
      <c r="E87" s="6" t="str">
        <f>IFERROR(VLOOKUP(D87, 'Master Sheet'!$C$38:$E$63, 2,), "")</f>
        <v/>
      </c>
      <c r="F87" s="6" t="str">
        <f>IFERROR(VLOOKUP(D87, 'Master Sheet'!$C$38:$E$63, 3,), "")</f>
        <v/>
      </c>
      <c r="G87" s="7"/>
      <c r="H87" s="6" t="str">
        <f>IFERROR(VLOOKUP(G87, 'Master Sheet'!$C$5:$F$35, 2,), "")</f>
        <v/>
      </c>
      <c r="I87" s="6" t="str">
        <f>IFERROR(VLOOKUP(G87, 'Master Sheet'!$C$5:$F$35, 3,), "")</f>
        <v/>
      </c>
      <c r="J87" s="7"/>
      <c r="K87" s="6" t="str">
        <f>IFERROR(VLOOKUP(G87, 'Master Sheet'!$C$5:$F$35, 4,), "")</f>
        <v/>
      </c>
      <c r="L87" s="6" t="str">
        <f t="shared" si="3"/>
        <v/>
      </c>
      <c r="M87" s="7"/>
      <c r="N87" s="1"/>
    </row>
    <row r="88" spans="1:14" ht="20.25" thickTop="1" thickBot="1">
      <c r="A88" s="1"/>
      <c r="B88" s="7"/>
      <c r="C88" s="9" t="str">
        <f t="shared" si="2"/>
        <v/>
      </c>
      <c r="D88" s="7"/>
      <c r="E88" s="6" t="str">
        <f>IFERROR(VLOOKUP(D88, 'Master Sheet'!$C$38:$E$63, 2,), "")</f>
        <v/>
      </c>
      <c r="F88" s="6" t="str">
        <f>IFERROR(VLOOKUP(D88, 'Master Sheet'!$C$38:$E$63, 3,), "")</f>
        <v/>
      </c>
      <c r="G88" s="7"/>
      <c r="H88" s="6" t="str">
        <f>IFERROR(VLOOKUP(G88, 'Master Sheet'!$C$5:$F$35, 2,), "")</f>
        <v/>
      </c>
      <c r="I88" s="6" t="str">
        <f>IFERROR(VLOOKUP(G88, 'Master Sheet'!$C$5:$F$35, 3,), "")</f>
        <v/>
      </c>
      <c r="J88" s="7"/>
      <c r="K88" s="6" t="str">
        <f>IFERROR(VLOOKUP(G88, 'Master Sheet'!$C$5:$F$35, 4,), "")</f>
        <v/>
      </c>
      <c r="L88" s="6" t="str">
        <f t="shared" si="3"/>
        <v/>
      </c>
      <c r="M88" s="7"/>
      <c r="N88" s="1"/>
    </row>
    <row r="89" spans="1:14" ht="20.25" thickTop="1" thickBot="1">
      <c r="A89" s="1"/>
      <c r="B89" s="7"/>
      <c r="C89" s="9" t="str">
        <f t="shared" si="2"/>
        <v/>
      </c>
      <c r="D89" s="7"/>
      <c r="E89" s="6" t="str">
        <f>IFERROR(VLOOKUP(D89, 'Master Sheet'!$C$38:$E$63, 2,), "")</f>
        <v/>
      </c>
      <c r="F89" s="6" t="str">
        <f>IFERROR(VLOOKUP(D89, 'Master Sheet'!$C$38:$E$63, 3,), "")</f>
        <v/>
      </c>
      <c r="G89" s="7"/>
      <c r="H89" s="6" t="str">
        <f>IFERROR(VLOOKUP(G89, 'Master Sheet'!$C$5:$F$35, 2,), "")</f>
        <v/>
      </c>
      <c r="I89" s="6" t="str">
        <f>IFERROR(VLOOKUP(G89, 'Master Sheet'!$C$5:$F$35, 3,), "")</f>
        <v/>
      </c>
      <c r="J89" s="7"/>
      <c r="K89" s="6" t="str">
        <f>IFERROR(VLOOKUP(G89, 'Master Sheet'!$C$5:$F$35, 4,), "")</f>
        <v/>
      </c>
      <c r="L89" s="6" t="str">
        <f t="shared" si="3"/>
        <v/>
      </c>
      <c r="M89" s="7"/>
      <c r="N89" s="1"/>
    </row>
    <row r="90" spans="1:14" ht="20.25" thickTop="1" thickBot="1">
      <c r="A90" s="1"/>
      <c r="B90" s="7"/>
      <c r="C90" s="9" t="str">
        <f t="shared" si="2"/>
        <v/>
      </c>
      <c r="D90" s="7"/>
      <c r="E90" s="6" t="str">
        <f>IFERROR(VLOOKUP(D90, 'Master Sheet'!$C$38:$E$63, 2,), "")</f>
        <v/>
      </c>
      <c r="F90" s="6" t="str">
        <f>IFERROR(VLOOKUP(D90, 'Master Sheet'!$C$38:$E$63, 3,), "")</f>
        <v/>
      </c>
      <c r="G90" s="7"/>
      <c r="H90" s="6" t="str">
        <f>IFERROR(VLOOKUP(G90, 'Master Sheet'!$C$5:$F$35, 2,), "")</f>
        <v/>
      </c>
      <c r="I90" s="6" t="str">
        <f>IFERROR(VLOOKUP(G90, 'Master Sheet'!$C$5:$F$35, 3,), "")</f>
        <v/>
      </c>
      <c r="J90" s="7"/>
      <c r="K90" s="6" t="str">
        <f>IFERROR(VLOOKUP(G90, 'Master Sheet'!$C$5:$F$35, 4,), "")</f>
        <v/>
      </c>
      <c r="L90" s="6" t="str">
        <f t="shared" si="3"/>
        <v/>
      </c>
      <c r="M90" s="7"/>
      <c r="N90" s="1"/>
    </row>
    <row r="91" spans="1:14" ht="20.25" thickTop="1" thickBot="1">
      <c r="A91" s="1"/>
      <c r="B91" s="7"/>
      <c r="C91" s="9" t="str">
        <f t="shared" si="2"/>
        <v/>
      </c>
      <c r="D91" s="7"/>
      <c r="E91" s="6" t="str">
        <f>IFERROR(VLOOKUP(D91, 'Master Sheet'!$C$38:$E$63, 2,), "")</f>
        <v/>
      </c>
      <c r="F91" s="6" t="str">
        <f>IFERROR(VLOOKUP(D91, 'Master Sheet'!$C$38:$E$63, 3,), "")</f>
        <v/>
      </c>
      <c r="G91" s="7"/>
      <c r="H91" s="6" t="str">
        <f>IFERROR(VLOOKUP(G91, 'Master Sheet'!$C$5:$F$35, 2,), "")</f>
        <v/>
      </c>
      <c r="I91" s="6" t="str">
        <f>IFERROR(VLOOKUP(G91, 'Master Sheet'!$C$5:$F$35, 3,), "")</f>
        <v/>
      </c>
      <c r="J91" s="7"/>
      <c r="K91" s="6" t="str">
        <f>IFERROR(VLOOKUP(G91, 'Master Sheet'!$C$5:$F$35, 4,), "")</f>
        <v/>
      </c>
      <c r="L91" s="6" t="str">
        <f t="shared" si="3"/>
        <v/>
      </c>
      <c r="M91" s="7"/>
      <c r="N91" s="1"/>
    </row>
    <row r="92" spans="1:14" ht="20.25" thickTop="1" thickBot="1">
      <c r="A92" s="1"/>
      <c r="B92" s="7"/>
      <c r="C92" s="9" t="str">
        <f t="shared" si="2"/>
        <v/>
      </c>
      <c r="D92" s="7"/>
      <c r="E92" s="6" t="str">
        <f>IFERROR(VLOOKUP(D92, 'Master Sheet'!$C$38:$E$63, 2,), "")</f>
        <v/>
      </c>
      <c r="F92" s="6" t="str">
        <f>IFERROR(VLOOKUP(D92, 'Master Sheet'!$C$38:$E$63, 3,), "")</f>
        <v/>
      </c>
      <c r="G92" s="7"/>
      <c r="H92" s="6" t="str">
        <f>IFERROR(VLOOKUP(G92, 'Master Sheet'!$C$5:$F$35, 2,), "")</f>
        <v/>
      </c>
      <c r="I92" s="6" t="str">
        <f>IFERROR(VLOOKUP(G92, 'Master Sheet'!$C$5:$F$35, 3,), "")</f>
        <v/>
      </c>
      <c r="J92" s="7"/>
      <c r="K92" s="6" t="str">
        <f>IFERROR(VLOOKUP(G92, 'Master Sheet'!$C$5:$F$35, 4,), "")</f>
        <v/>
      </c>
      <c r="L92" s="6" t="str">
        <f t="shared" si="3"/>
        <v/>
      </c>
      <c r="M92" s="7"/>
      <c r="N92" s="1"/>
    </row>
    <row r="93" spans="1:14" ht="20.25" thickTop="1" thickBot="1">
      <c r="A93" s="1"/>
      <c r="B93" s="7"/>
      <c r="C93" s="9" t="str">
        <f t="shared" si="2"/>
        <v/>
      </c>
      <c r="D93" s="7"/>
      <c r="E93" s="6" t="str">
        <f>IFERROR(VLOOKUP(D93, 'Master Sheet'!$C$38:$E$63, 2,), "")</f>
        <v/>
      </c>
      <c r="F93" s="6" t="str">
        <f>IFERROR(VLOOKUP(D93, 'Master Sheet'!$C$38:$E$63, 3,), "")</f>
        <v/>
      </c>
      <c r="G93" s="7"/>
      <c r="H93" s="6" t="str">
        <f>IFERROR(VLOOKUP(G93, 'Master Sheet'!$C$5:$F$35, 2,), "")</f>
        <v/>
      </c>
      <c r="I93" s="6" t="str">
        <f>IFERROR(VLOOKUP(G93, 'Master Sheet'!$C$5:$F$35, 3,), "")</f>
        <v/>
      </c>
      <c r="J93" s="7"/>
      <c r="K93" s="6" t="str">
        <f>IFERROR(VLOOKUP(G93, 'Master Sheet'!$C$5:$F$35, 4,), "")</f>
        <v/>
      </c>
      <c r="L93" s="6" t="str">
        <f t="shared" si="3"/>
        <v/>
      </c>
      <c r="M93" s="7"/>
      <c r="N93" s="1"/>
    </row>
    <row r="94" spans="1:14" ht="20.25" thickTop="1" thickBot="1">
      <c r="A94" s="1"/>
      <c r="B94" s="7"/>
      <c r="C94" s="9" t="str">
        <f t="shared" si="2"/>
        <v/>
      </c>
      <c r="D94" s="7"/>
      <c r="E94" s="6" t="str">
        <f>IFERROR(VLOOKUP(D94, 'Master Sheet'!$C$38:$E$63, 2,), "")</f>
        <v/>
      </c>
      <c r="F94" s="6" t="str">
        <f>IFERROR(VLOOKUP(D94, 'Master Sheet'!$C$38:$E$63, 3,), "")</f>
        <v/>
      </c>
      <c r="G94" s="7"/>
      <c r="H94" s="6" t="str">
        <f>IFERROR(VLOOKUP(G94, 'Master Sheet'!$C$5:$F$35, 2,), "")</f>
        <v/>
      </c>
      <c r="I94" s="6" t="str">
        <f>IFERROR(VLOOKUP(G94, 'Master Sheet'!$C$5:$F$35, 3,), "")</f>
        <v/>
      </c>
      <c r="J94" s="7"/>
      <c r="K94" s="6" t="str">
        <f>IFERROR(VLOOKUP(G94, 'Master Sheet'!$C$5:$F$35, 4,), "")</f>
        <v/>
      </c>
      <c r="L94" s="6" t="str">
        <f t="shared" si="3"/>
        <v/>
      </c>
      <c r="M94" s="7"/>
      <c r="N94" s="1"/>
    </row>
    <row r="95" spans="1:14" ht="20.25" thickTop="1" thickBot="1">
      <c r="A95" s="1"/>
      <c r="B95" s="7"/>
      <c r="C95" s="9" t="str">
        <f t="shared" si="2"/>
        <v/>
      </c>
      <c r="D95" s="7"/>
      <c r="E95" s="6" t="str">
        <f>IFERROR(VLOOKUP(D95, 'Master Sheet'!$C$38:$E$63, 2,), "")</f>
        <v/>
      </c>
      <c r="F95" s="6" t="str">
        <f>IFERROR(VLOOKUP(D95, 'Master Sheet'!$C$38:$E$63, 3,), "")</f>
        <v/>
      </c>
      <c r="G95" s="7"/>
      <c r="H95" s="6" t="str">
        <f>IFERROR(VLOOKUP(G95, 'Master Sheet'!$C$5:$F$35, 2,), "")</f>
        <v/>
      </c>
      <c r="I95" s="6" t="str">
        <f>IFERROR(VLOOKUP(G95, 'Master Sheet'!$C$5:$F$35, 3,), "")</f>
        <v/>
      </c>
      <c r="J95" s="7"/>
      <c r="K95" s="6" t="str">
        <f>IFERROR(VLOOKUP(G95, 'Master Sheet'!$C$5:$F$35, 4,), "")</f>
        <v/>
      </c>
      <c r="L95" s="6" t="str">
        <f t="shared" si="3"/>
        <v/>
      </c>
      <c r="M95" s="7"/>
      <c r="N95" s="1"/>
    </row>
    <row r="96" spans="1:14" ht="20.25" thickTop="1" thickBot="1">
      <c r="A96" s="1"/>
      <c r="B96" s="7"/>
      <c r="C96" s="9" t="str">
        <f t="shared" si="2"/>
        <v/>
      </c>
      <c r="D96" s="7"/>
      <c r="E96" s="6" t="str">
        <f>IFERROR(VLOOKUP(D96, 'Master Sheet'!$C$38:$E$63, 2,), "")</f>
        <v/>
      </c>
      <c r="F96" s="6" t="str">
        <f>IFERROR(VLOOKUP(D96, 'Master Sheet'!$C$38:$E$63, 3,), "")</f>
        <v/>
      </c>
      <c r="G96" s="7"/>
      <c r="H96" s="6" t="str">
        <f>IFERROR(VLOOKUP(G96, 'Master Sheet'!$C$5:$F$35, 2,), "")</f>
        <v/>
      </c>
      <c r="I96" s="6" t="str">
        <f>IFERROR(VLOOKUP(G96, 'Master Sheet'!$C$5:$F$35, 3,), "")</f>
        <v/>
      </c>
      <c r="J96" s="7"/>
      <c r="K96" s="6" t="str">
        <f>IFERROR(VLOOKUP(G96, 'Master Sheet'!$C$5:$F$35, 4,), "")</f>
        <v/>
      </c>
      <c r="L96" s="6" t="str">
        <f t="shared" si="3"/>
        <v/>
      </c>
      <c r="M96" s="7"/>
      <c r="N96" s="1"/>
    </row>
    <row r="97" spans="1:14" ht="20.25" thickTop="1" thickBot="1">
      <c r="A97" s="1"/>
      <c r="B97" s="7"/>
      <c r="C97" s="9" t="str">
        <f t="shared" si="2"/>
        <v/>
      </c>
      <c r="D97" s="7"/>
      <c r="E97" s="6" t="str">
        <f>IFERROR(VLOOKUP(D97, 'Master Sheet'!$C$38:$E$63, 2,), "")</f>
        <v/>
      </c>
      <c r="F97" s="6" t="str">
        <f>IFERROR(VLOOKUP(D97, 'Master Sheet'!$C$38:$E$63, 3,), "")</f>
        <v/>
      </c>
      <c r="G97" s="7"/>
      <c r="H97" s="6" t="str">
        <f>IFERROR(VLOOKUP(G97, 'Master Sheet'!$C$5:$F$35, 2,), "")</f>
        <v/>
      </c>
      <c r="I97" s="6" t="str">
        <f>IFERROR(VLOOKUP(G97, 'Master Sheet'!$C$5:$F$35, 3,), "")</f>
        <v/>
      </c>
      <c r="J97" s="7"/>
      <c r="K97" s="6" t="str">
        <f>IFERROR(VLOOKUP(G97, 'Master Sheet'!$C$5:$F$35, 4,), "")</f>
        <v/>
      </c>
      <c r="L97" s="6" t="str">
        <f t="shared" si="3"/>
        <v/>
      </c>
      <c r="M97" s="7"/>
      <c r="N97" s="1"/>
    </row>
    <row r="98" spans="1:14" ht="20.25" thickTop="1" thickBot="1">
      <c r="A98" s="1"/>
      <c r="B98" s="7"/>
      <c r="C98" s="9" t="str">
        <f t="shared" si="2"/>
        <v/>
      </c>
      <c r="D98" s="7"/>
      <c r="E98" s="6" t="str">
        <f>IFERROR(VLOOKUP(D98, 'Master Sheet'!$C$38:$E$63, 2,), "")</f>
        <v/>
      </c>
      <c r="F98" s="6" t="str">
        <f>IFERROR(VLOOKUP(D98, 'Master Sheet'!$C$38:$E$63, 3,), "")</f>
        <v/>
      </c>
      <c r="G98" s="7"/>
      <c r="H98" s="6" t="str">
        <f>IFERROR(VLOOKUP(G98, 'Master Sheet'!$C$5:$F$35, 2,), "")</f>
        <v/>
      </c>
      <c r="I98" s="6" t="str">
        <f>IFERROR(VLOOKUP(G98, 'Master Sheet'!$C$5:$F$35, 3,), "")</f>
        <v/>
      </c>
      <c r="J98" s="7"/>
      <c r="K98" s="6" t="str">
        <f>IFERROR(VLOOKUP(G98, 'Master Sheet'!$C$5:$F$35, 4,), "")</f>
        <v/>
      </c>
      <c r="L98" s="6" t="str">
        <f t="shared" si="3"/>
        <v/>
      </c>
      <c r="M98" s="7"/>
      <c r="N98" s="1"/>
    </row>
    <row r="99" spans="1:14" ht="20.25" thickTop="1" thickBot="1">
      <c r="A99" s="1"/>
      <c r="B99" s="7"/>
      <c r="C99" s="9" t="str">
        <f t="shared" si="2"/>
        <v/>
      </c>
      <c r="D99" s="7"/>
      <c r="E99" s="6" t="str">
        <f>IFERROR(VLOOKUP(D99, 'Master Sheet'!$C$38:$E$63, 2,), "")</f>
        <v/>
      </c>
      <c r="F99" s="6" t="str">
        <f>IFERROR(VLOOKUP(D99, 'Master Sheet'!$C$38:$E$63, 3,), "")</f>
        <v/>
      </c>
      <c r="G99" s="7"/>
      <c r="H99" s="6" t="str">
        <f>IFERROR(VLOOKUP(G99, 'Master Sheet'!$C$5:$F$35, 2,), "")</f>
        <v/>
      </c>
      <c r="I99" s="6" t="str">
        <f>IFERROR(VLOOKUP(G99, 'Master Sheet'!$C$5:$F$35, 3,), "")</f>
        <v/>
      </c>
      <c r="J99" s="7"/>
      <c r="K99" s="6" t="str">
        <f>IFERROR(VLOOKUP(G99, 'Master Sheet'!$C$5:$F$35, 4,), "")</f>
        <v/>
      </c>
      <c r="L99" s="6" t="str">
        <f t="shared" si="3"/>
        <v/>
      </c>
      <c r="M99" s="7"/>
      <c r="N99" s="1"/>
    </row>
    <row r="100" spans="1:14" ht="20.25" thickTop="1" thickBot="1">
      <c r="A100" s="1"/>
      <c r="B100" s="7"/>
      <c r="C100" s="9" t="str">
        <f t="shared" si="2"/>
        <v/>
      </c>
      <c r="D100" s="7"/>
      <c r="E100" s="6" t="str">
        <f>IFERROR(VLOOKUP(D100, 'Master Sheet'!$C$38:$E$63, 2,), "")</f>
        <v/>
      </c>
      <c r="F100" s="6" t="str">
        <f>IFERROR(VLOOKUP(D100, 'Master Sheet'!$C$38:$E$63, 3,), "")</f>
        <v/>
      </c>
      <c r="G100" s="7"/>
      <c r="H100" s="6" t="str">
        <f>IFERROR(VLOOKUP(G100, 'Master Sheet'!$C$5:$F$35, 2,), "")</f>
        <v/>
      </c>
      <c r="I100" s="6" t="str">
        <f>IFERROR(VLOOKUP(G100, 'Master Sheet'!$C$5:$F$35, 3,), "")</f>
        <v/>
      </c>
      <c r="J100" s="7"/>
      <c r="K100" s="6" t="str">
        <f>IFERROR(VLOOKUP(G100, 'Master Sheet'!$C$5:$F$35, 4,), "")</f>
        <v/>
      </c>
      <c r="L100" s="6" t="str">
        <f t="shared" si="3"/>
        <v/>
      </c>
      <c r="M100" s="7"/>
      <c r="N100" s="1"/>
    </row>
    <row r="101" spans="1:14" ht="20.25" thickTop="1" thickBot="1">
      <c r="A101" s="1"/>
      <c r="B101" s="7"/>
      <c r="C101" s="9" t="str">
        <f t="shared" si="2"/>
        <v/>
      </c>
      <c r="D101" s="7"/>
      <c r="E101" s="6" t="str">
        <f>IFERROR(VLOOKUP(D101, 'Master Sheet'!$C$38:$E$63, 2,), "")</f>
        <v/>
      </c>
      <c r="F101" s="6" t="str">
        <f>IFERROR(VLOOKUP(D101, 'Master Sheet'!$C$38:$E$63, 3,), "")</f>
        <v/>
      </c>
      <c r="G101" s="7"/>
      <c r="H101" s="6" t="str">
        <f>IFERROR(VLOOKUP(G101, 'Master Sheet'!$C$5:$F$35, 2,), "")</f>
        <v/>
      </c>
      <c r="I101" s="6" t="str">
        <f>IFERROR(VLOOKUP(G101, 'Master Sheet'!$C$5:$F$35, 3,), "")</f>
        <v/>
      </c>
      <c r="J101" s="7"/>
      <c r="K101" s="6" t="str">
        <f>IFERROR(VLOOKUP(G101, 'Master Sheet'!$C$5:$F$35, 4,), "")</f>
        <v/>
      </c>
      <c r="L101" s="6" t="str">
        <f t="shared" si="3"/>
        <v/>
      </c>
      <c r="M101" s="7"/>
      <c r="N101" s="1"/>
    </row>
    <row r="102" spans="1:14" ht="20.25" thickTop="1" thickBot="1">
      <c r="A102" s="1"/>
      <c r="B102" s="7"/>
      <c r="C102" s="9" t="str">
        <f t="shared" si="2"/>
        <v/>
      </c>
      <c r="D102" s="7"/>
      <c r="E102" s="6" t="str">
        <f>IFERROR(VLOOKUP(D102, 'Master Sheet'!$C$38:$E$63, 2,), "")</f>
        <v/>
      </c>
      <c r="F102" s="6" t="str">
        <f>IFERROR(VLOOKUP(D102, 'Master Sheet'!$C$38:$E$63, 3,), "")</f>
        <v/>
      </c>
      <c r="G102" s="7"/>
      <c r="H102" s="6" t="str">
        <f>IFERROR(VLOOKUP(G102, 'Master Sheet'!$C$5:$F$35, 2,), "")</f>
        <v/>
      </c>
      <c r="I102" s="6" t="str">
        <f>IFERROR(VLOOKUP(G102, 'Master Sheet'!$C$5:$F$35, 3,), "")</f>
        <v/>
      </c>
      <c r="J102" s="7"/>
      <c r="K102" s="6" t="str">
        <f>IFERROR(VLOOKUP(G102, 'Master Sheet'!$C$5:$F$35, 4,), "")</f>
        <v/>
      </c>
      <c r="L102" s="6" t="str">
        <f t="shared" si="3"/>
        <v/>
      </c>
      <c r="M102" s="7"/>
      <c r="N102" s="1"/>
    </row>
    <row r="103" spans="1:14" ht="20.25" thickTop="1" thickBot="1">
      <c r="A103" s="1"/>
      <c r="B103" s="7"/>
      <c r="C103" s="9" t="str">
        <f t="shared" si="2"/>
        <v/>
      </c>
      <c r="D103" s="7"/>
      <c r="E103" s="6" t="str">
        <f>IFERROR(VLOOKUP(D103, 'Master Sheet'!$C$38:$E$63, 2,), "")</f>
        <v/>
      </c>
      <c r="F103" s="6" t="str">
        <f>IFERROR(VLOOKUP(D103, 'Master Sheet'!$C$38:$E$63, 3,), "")</f>
        <v/>
      </c>
      <c r="G103" s="7"/>
      <c r="H103" s="6" t="str">
        <f>IFERROR(VLOOKUP(G103, 'Master Sheet'!$C$5:$F$35, 2,), "")</f>
        <v/>
      </c>
      <c r="I103" s="6" t="str">
        <f>IFERROR(VLOOKUP(G103, 'Master Sheet'!$C$5:$F$35, 3,), "")</f>
        <v/>
      </c>
      <c r="J103" s="7"/>
      <c r="K103" s="6" t="str">
        <f>IFERROR(VLOOKUP(G103, 'Master Sheet'!$C$5:$F$35, 4,), "")</f>
        <v/>
      </c>
      <c r="L103" s="6" t="str">
        <f t="shared" si="3"/>
        <v/>
      </c>
      <c r="M103" s="7"/>
      <c r="N103" s="1"/>
    </row>
    <row r="104" spans="1:14" ht="20.25" thickTop="1" thickBot="1">
      <c r="A104" s="1"/>
      <c r="B104" s="7"/>
      <c r="C104" s="9" t="str">
        <f t="shared" si="2"/>
        <v/>
      </c>
      <c r="D104" s="7"/>
      <c r="E104" s="6" t="str">
        <f>IFERROR(VLOOKUP(D104, 'Master Sheet'!$C$38:$E$63, 2,), "")</f>
        <v/>
      </c>
      <c r="F104" s="6" t="str">
        <f>IFERROR(VLOOKUP(D104, 'Master Sheet'!$C$38:$E$63, 3,), "")</f>
        <v/>
      </c>
      <c r="G104" s="7"/>
      <c r="H104" s="6" t="str">
        <f>IFERROR(VLOOKUP(G104, 'Master Sheet'!$C$5:$F$35, 2,), "")</f>
        <v/>
      </c>
      <c r="I104" s="6" t="str">
        <f>IFERROR(VLOOKUP(G104, 'Master Sheet'!$C$5:$F$35, 3,), "")</f>
        <v/>
      </c>
      <c r="J104" s="7"/>
      <c r="K104" s="6" t="str">
        <f>IFERROR(VLOOKUP(G104, 'Master Sheet'!$C$5:$F$35, 4,), "")</f>
        <v/>
      </c>
      <c r="L104" s="6" t="str">
        <f t="shared" si="3"/>
        <v/>
      </c>
      <c r="M104" s="7"/>
      <c r="N104" s="1"/>
    </row>
    <row r="105" spans="1:14" ht="20.25" thickTop="1" thickBot="1">
      <c r="A105" s="1"/>
      <c r="B105" s="7"/>
      <c r="C105" s="9" t="str">
        <f t="shared" si="2"/>
        <v/>
      </c>
      <c r="D105" s="7"/>
      <c r="E105" s="6" t="str">
        <f>IFERROR(VLOOKUP(D105, 'Master Sheet'!$C$38:$E$63, 2,), "")</f>
        <v/>
      </c>
      <c r="F105" s="6" t="str">
        <f>IFERROR(VLOOKUP(D105, 'Master Sheet'!$C$38:$E$63, 3,), "")</f>
        <v/>
      </c>
      <c r="G105" s="7"/>
      <c r="H105" s="6" t="str">
        <f>IFERROR(VLOOKUP(G105, 'Master Sheet'!$C$5:$F$35, 2,), "")</f>
        <v/>
      </c>
      <c r="I105" s="6" t="str">
        <f>IFERROR(VLOOKUP(G105, 'Master Sheet'!$C$5:$F$35, 3,), "")</f>
        <v/>
      </c>
      <c r="J105" s="7"/>
      <c r="K105" s="6" t="str">
        <f>IFERROR(VLOOKUP(G105, 'Master Sheet'!$C$5:$F$35, 4,), "")</f>
        <v/>
      </c>
      <c r="L105" s="6" t="str">
        <f t="shared" si="3"/>
        <v/>
      </c>
      <c r="M105" s="7"/>
      <c r="N105" s="1"/>
    </row>
    <row r="106" spans="1:14" ht="20.25" thickTop="1" thickBot="1">
      <c r="A106" s="1"/>
      <c r="B106" s="7"/>
      <c r="C106" s="9" t="str">
        <f t="shared" si="2"/>
        <v/>
      </c>
      <c r="D106" s="7"/>
      <c r="E106" s="6" t="str">
        <f>IFERROR(VLOOKUP(D106, 'Master Sheet'!$C$38:$E$63, 2,), "")</f>
        <v/>
      </c>
      <c r="F106" s="6" t="str">
        <f>IFERROR(VLOOKUP(D106, 'Master Sheet'!$C$38:$E$63, 3,), "")</f>
        <v/>
      </c>
      <c r="G106" s="7"/>
      <c r="H106" s="6" t="str">
        <f>IFERROR(VLOOKUP(G106, 'Master Sheet'!$C$5:$F$35, 2,), "")</f>
        <v/>
      </c>
      <c r="I106" s="6" t="str">
        <f>IFERROR(VLOOKUP(G106, 'Master Sheet'!$C$5:$F$35, 3,), "")</f>
        <v/>
      </c>
      <c r="J106" s="7"/>
      <c r="K106" s="6" t="str">
        <f>IFERROR(VLOOKUP(G106, 'Master Sheet'!$C$5:$F$35, 4,), "")</f>
        <v/>
      </c>
      <c r="L106" s="6" t="str">
        <f t="shared" si="3"/>
        <v/>
      </c>
      <c r="M106" s="7"/>
      <c r="N106" s="1"/>
    </row>
    <row r="107" spans="1:14" ht="20.25" thickTop="1" thickBot="1">
      <c r="A107" s="1"/>
      <c r="B107" s="7"/>
      <c r="C107" s="9" t="str">
        <f t="shared" si="2"/>
        <v/>
      </c>
      <c r="D107" s="7"/>
      <c r="E107" s="6" t="str">
        <f>IFERROR(VLOOKUP(D107, 'Master Sheet'!$C$38:$E$63, 2,), "")</f>
        <v/>
      </c>
      <c r="F107" s="6" t="str">
        <f>IFERROR(VLOOKUP(D107, 'Master Sheet'!$C$38:$E$63, 3,), "")</f>
        <v/>
      </c>
      <c r="G107" s="7"/>
      <c r="H107" s="6" t="str">
        <f>IFERROR(VLOOKUP(G107, 'Master Sheet'!$C$5:$F$35, 2,), "")</f>
        <v/>
      </c>
      <c r="I107" s="6" t="str">
        <f>IFERROR(VLOOKUP(G107, 'Master Sheet'!$C$5:$F$35, 3,), "")</f>
        <v/>
      </c>
      <c r="J107" s="7"/>
      <c r="K107" s="6" t="str">
        <f>IFERROR(VLOOKUP(G107, 'Master Sheet'!$C$5:$F$35, 4,), "")</f>
        <v/>
      </c>
      <c r="L107" s="6" t="str">
        <f t="shared" si="3"/>
        <v/>
      </c>
      <c r="M107" s="7"/>
      <c r="N107" s="1"/>
    </row>
    <row r="108" spans="1:14" ht="20.25" thickTop="1" thickBot="1">
      <c r="A108" s="1"/>
      <c r="B108" s="6"/>
      <c r="C108" s="6"/>
      <c r="D108" s="6"/>
      <c r="E108" s="6"/>
      <c r="F108" s="6"/>
      <c r="G108" s="6"/>
      <c r="H108" s="6"/>
      <c r="I108" s="6"/>
      <c r="J108" s="5">
        <f>SUM(J6:J107)</f>
        <v>850</v>
      </c>
      <c r="K108" s="6"/>
      <c r="L108" s="5">
        <f>SUM(L6:L107)</f>
        <v>86530</v>
      </c>
      <c r="M108" s="6"/>
      <c r="N108" s="1"/>
    </row>
    <row r="109" spans="1:14" ht="16.5" customHeigh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idden="1">
      <c r="A110" s="3"/>
      <c r="B110" s="3" t="s">
        <v>2</v>
      </c>
      <c r="C110" s="3" t="s">
        <v>104</v>
      </c>
      <c r="D110" s="3" t="s">
        <v>101</v>
      </c>
      <c r="E110" s="3" t="s">
        <v>105</v>
      </c>
      <c r="F110" s="3" t="s">
        <v>4</v>
      </c>
      <c r="G110" s="3" t="s">
        <v>102</v>
      </c>
      <c r="H110" s="3" t="s">
        <v>107</v>
      </c>
      <c r="I110" s="3" t="s">
        <v>56</v>
      </c>
      <c r="J110" s="3" t="s">
        <v>103</v>
      </c>
      <c r="K110" s="3" t="s">
        <v>57</v>
      </c>
      <c r="L110" s="3" t="s">
        <v>106</v>
      </c>
      <c r="M110" s="3"/>
      <c r="N110" s="3"/>
    </row>
    <row r="111" spans="1:14" hidden="1">
      <c r="A111" s="3"/>
      <c r="B111" s="3">
        <v>1</v>
      </c>
      <c r="C111" s="3" t="str">
        <f>IF('Master Sheet'!C39="", "", 'Master Sheet'!C39)</f>
        <v>Raju</v>
      </c>
      <c r="D111" s="3">
        <f t="shared" ref="D111:D140" si="4">IF(C111="", "", SUMIF($D$6:$D$107, C111, $L$6:$L$107))</f>
        <v>34680</v>
      </c>
      <c r="E111" s="3">
        <f>IF('Master Sheet'!C6="", "", 'Master Sheet'!C6)</f>
        <v>1</v>
      </c>
      <c r="F111" s="3" t="str">
        <f>IF(E111="", "", VLOOKUP(E111, 'Master Sheet'!C5:D35, 2,))</f>
        <v>a</v>
      </c>
      <c r="G111" s="3">
        <f t="shared" ref="G111:G140" si="5">IF(E111="", "", SUMIF($G$6:$G$107, E111, $L$6:$L$107))</f>
        <v>0</v>
      </c>
      <c r="H111" s="3">
        <f t="shared" ref="H111:H140" si="6">IF(E111="", "", SUMIF($G$6:$G$107, E111, $K$6:$K$107))</f>
        <v>0</v>
      </c>
      <c r="I111" s="3" t="str">
        <f xml:space="preserve"> IF('Master Sheet'!I4="", "",'Master Sheet'!I4)</f>
        <v>East</v>
      </c>
      <c r="J111" s="3">
        <f t="shared" ref="J111:J115" si="7">IF(I111="", "", SUMIF($E$6:$E$107,I111, $L$6:$L$107))</f>
        <v>34680</v>
      </c>
      <c r="K111" s="3" t="str">
        <f xml:space="preserve"> IF('Master Sheet'!K4="", "",'Master Sheet'!K4)</f>
        <v>aa</v>
      </c>
      <c r="L111" s="3">
        <f>IFERROR(IF(K111="", "", SUMIF($F$6:$F$107,K111, $L$6:$L$107)), "")</f>
        <v>34680</v>
      </c>
      <c r="M111" s="3"/>
      <c r="N111" s="3"/>
    </row>
    <row r="112" spans="1:14" hidden="1">
      <c r="A112" s="3"/>
      <c r="B112" s="3">
        <v>2</v>
      </c>
      <c r="C112" s="3" t="str">
        <f>IF('Master Sheet'!C40="", "", 'Master Sheet'!C40)</f>
        <v>Monu</v>
      </c>
      <c r="D112" s="3">
        <f t="shared" si="4"/>
        <v>17170</v>
      </c>
      <c r="E112" s="3">
        <f>IF('Master Sheet'!C7="", "", 'Master Sheet'!C7)</f>
        <v>2</v>
      </c>
      <c r="F112" s="3" t="str">
        <f>IF(E112="", "", VLOOKUP(E112, 'Master Sheet'!C6:D35, 2,))</f>
        <v>b</v>
      </c>
      <c r="G112" s="3">
        <f t="shared" si="5"/>
        <v>34340</v>
      </c>
      <c r="H112" s="3">
        <f t="shared" si="6"/>
        <v>202</v>
      </c>
      <c r="I112" s="3" t="str">
        <f xml:space="preserve"> IF('Master Sheet'!I5="", "",'Master Sheet'!I5)</f>
        <v>West</v>
      </c>
      <c r="J112" s="3">
        <f t="shared" si="7"/>
        <v>17170</v>
      </c>
      <c r="K112" s="3" t="str">
        <f xml:space="preserve"> IF('Master Sheet'!K5="", "",'Master Sheet'!K5)</f>
        <v>bb</v>
      </c>
      <c r="L112" s="3">
        <f t="shared" ref="L112:L130" si="8">IFERROR(IF(K112="", "", SUMIF($F$6:$F$107,K112, $L$6:$L$107)), "")</f>
        <v>17170</v>
      </c>
      <c r="M112" s="3"/>
      <c r="N112" s="3"/>
    </row>
    <row r="113" spans="1:14" hidden="1">
      <c r="A113" s="3"/>
      <c r="B113" s="3">
        <v>3</v>
      </c>
      <c r="C113" s="3" t="str">
        <f>IF('Master Sheet'!C41="", "", 'Master Sheet'!C41)</f>
        <v>Tiku</v>
      </c>
      <c r="D113" s="3">
        <f t="shared" si="4"/>
        <v>17510</v>
      </c>
      <c r="E113" s="3">
        <f>IF('Master Sheet'!C8="", "", 'Master Sheet'!C8)</f>
        <v>3</v>
      </c>
      <c r="F113" s="3" t="str">
        <f>IF(E113="", "", VLOOKUP(E113, 'Master Sheet'!C7:D35, 2,))</f>
        <v>c</v>
      </c>
      <c r="G113" s="3">
        <f t="shared" si="5"/>
        <v>34680</v>
      </c>
      <c r="H113" s="3">
        <f t="shared" si="6"/>
        <v>204</v>
      </c>
      <c r="I113" s="3" t="str">
        <f xml:space="preserve"> IF('Master Sheet'!I6="", "",'Master Sheet'!I6)</f>
        <v>North</v>
      </c>
      <c r="J113" s="3">
        <f t="shared" si="7"/>
        <v>17510</v>
      </c>
      <c r="K113" s="3" t="str">
        <f xml:space="preserve"> IF('Master Sheet'!K6="", "",'Master Sheet'!K6)</f>
        <v>cc</v>
      </c>
      <c r="L113" s="3">
        <f t="shared" si="8"/>
        <v>17510</v>
      </c>
      <c r="M113" s="3"/>
      <c r="N113" s="3"/>
    </row>
    <row r="114" spans="1:14" hidden="1">
      <c r="A114" s="3"/>
      <c r="B114" s="3">
        <v>4</v>
      </c>
      <c r="C114" s="3" t="str">
        <f>IF('Master Sheet'!C42="", "", 'Master Sheet'!C42)</f>
        <v>Minu</v>
      </c>
      <c r="D114" s="3">
        <f t="shared" si="4"/>
        <v>17170</v>
      </c>
      <c r="E114" s="3">
        <f>IF('Master Sheet'!C9="", "", 'Master Sheet'!C9)</f>
        <v>4</v>
      </c>
      <c r="F114" s="3" t="str">
        <f>IF(E114="", "", VLOOKUP(E114, 'Master Sheet'!C8:D36, 2,))</f>
        <v>d</v>
      </c>
      <c r="G114" s="3">
        <f t="shared" si="5"/>
        <v>17510</v>
      </c>
      <c r="H114" s="3">
        <f t="shared" si="6"/>
        <v>103</v>
      </c>
      <c r="I114" s="3" t="str">
        <f xml:space="preserve"> IF('Master Sheet'!I7="", "",'Master Sheet'!I7)</f>
        <v>South</v>
      </c>
      <c r="J114" s="3">
        <f t="shared" si="7"/>
        <v>17170</v>
      </c>
      <c r="K114" s="3" t="str">
        <f xml:space="preserve"> IF('Master Sheet'!K7="", "",'Master Sheet'!K7)</f>
        <v>dd</v>
      </c>
      <c r="L114" s="3">
        <f t="shared" si="8"/>
        <v>17170</v>
      </c>
      <c r="M114" s="3"/>
      <c r="N114" s="3"/>
    </row>
    <row r="115" spans="1:14" hidden="1">
      <c r="A115" s="3"/>
      <c r="B115" s="3">
        <v>5</v>
      </c>
      <c r="C115" s="3" t="str">
        <f>IF('Master Sheet'!C43="", "", 'Master Sheet'!C43)</f>
        <v/>
      </c>
      <c r="D115" s="3" t="str">
        <f t="shared" si="4"/>
        <v/>
      </c>
      <c r="E115" s="3">
        <f>IF('Master Sheet'!C10="", "", 'Master Sheet'!C10)</f>
        <v>5</v>
      </c>
      <c r="F115" s="3" t="str">
        <f>IF(E115="", "", VLOOKUP(E115, 'Master Sheet'!C9:D36, 2,))</f>
        <v>e</v>
      </c>
      <c r="G115" s="3">
        <f t="shared" si="5"/>
        <v>0</v>
      </c>
      <c r="H115" s="3">
        <f t="shared" si="6"/>
        <v>0</v>
      </c>
      <c r="I115" s="3" t="str">
        <f xml:space="preserve"> IF('Master Sheet'!I8="", "",'Master Sheet'!I8)</f>
        <v/>
      </c>
      <c r="J115" s="3" t="str">
        <f t="shared" si="7"/>
        <v/>
      </c>
      <c r="K115" s="3" t="str">
        <f xml:space="preserve"> IF('Master Sheet'!K8="", "",'Master Sheet'!K8)</f>
        <v>ee</v>
      </c>
      <c r="L115" s="3">
        <f t="shared" si="8"/>
        <v>0</v>
      </c>
      <c r="M115" s="3"/>
      <c r="N115" s="3"/>
    </row>
    <row r="116" spans="1:14" hidden="1">
      <c r="A116" s="3"/>
      <c r="B116" s="3">
        <v>6</v>
      </c>
      <c r="C116" s="3" t="str">
        <f>IF('Master Sheet'!C44="", "", 'Master Sheet'!C44)</f>
        <v/>
      </c>
      <c r="D116" s="3" t="str">
        <f t="shared" si="4"/>
        <v/>
      </c>
      <c r="E116" s="3">
        <f>IF('Master Sheet'!C11="", "", 'Master Sheet'!C11)</f>
        <v>6</v>
      </c>
      <c r="F116" s="3" t="str">
        <f>IF(E116="", "", VLOOKUP(E116, 'Master Sheet'!C10:D36, 2,))</f>
        <v>f</v>
      </c>
      <c r="G116" s="3">
        <f t="shared" si="5"/>
        <v>0</v>
      </c>
      <c r="H116" s="3">
        <f t="shared" si="6"/>
        <v>0</v>
      </c>
      <c r="I116" s="3"/>
      <c r="J116" s="3"/>
      <c r="K116" s="3" t="str">
        <f xml:space="preserve"> IF('Master Sheet'!K9="", "",'Master Sheet'!K9)</f>
        <v>ff</v>
      </c>
      <c r="L116" s="3">
        <f t="shared" si="8"/>
        <v>0</v>
      </c>
      <c r="M116" s="3"/>
      <c r="N116" s="3"/>
    </row>
    <row r="117" spans="1:14" hidden="1">
      <c r="A117" s="3"/>
      <c r="B117" s="3">
        <v>7</v>
      </c>
      <c r="C117" s="3" t="str">
        <f>IF('Master Sheet'!C45="", "", 'Master Sheet'!C45)</f>
        <v/>
      </c>
      <c r="D117" s="3" t="str">
        <f t="shared" si="4"/>
        <v/>
      </c>
      <c r="E117" s="3">
        <f>IF('Master Sheet'!C12="", "", 'Master Sheet'!C12)</f>
        <v>7</v>
      </c>
      <c r="F117" s="3" t="str">
        <f>IF(E117="", "", VLOOKUP(E117, 'Master Sheet'!C11:D36, 2,))</f>
        <v>g</v>
      </c>
      <c r="G117" s="3">
        <f t="shared" si="5"/>
        <v>0</v>
      </c>
      <c r="H117" s="3">
        <f t="shared" si="6"/>
        <v>0</v>
      </c>
      <c r="I117" s="3"/>
      <c r="J117" s="3"/>
      <c r="K117" s="3" t="str">
        <f xml:space="preserve"> IF('Master Sheet'!K10="", "",'Master Sheet'!K10)</f>
        <v>gg</v>
      </c>
      <c r="L117" s="3">
        <f t="shared" si="8"/>
        <v>0</v>
      </c>
      <c r="M117" s="3"/>
      <c r="N117" s="3"/>
    </row>
    <row r="118" spans="1:14" hidden="1">
      <c r="A118" s="3"/>
      <c r="B118" s="3">
        <v>8</v>
      </c>
      <c r="C118" s="3" t="str">
        <f>IF('Master Sheet'!C46="", "", 'Master Sheet'!C46)</f>
        <v/>
      </c>
      <c r="D118" s="3" t="str">
        <f t="shared" si="4"/>
        <v/>
      </c>
      <c r="E118" s="3">
        <f>IF('Master Sheet'!C13="", "", 'Master Sheet'!C13)</f>
        <v>8</v>
      </c>
      <c r="F118" s="3" t="str">
        <f>IF(E118="", "", VLOOKUP(E118, 'Master Sheet'!C12:D36, 2,))</f>
        <v>h</v>
      </c>
      <c r="G118" s="3">
        <f t="shared" si="5"/>
        <v>0</v>
      </c>
      <c r="H118" s="3">
        <f t="shared" si="6"/>
        <v>0</v>
      </c>
      <c r="I118" s="3"/>
      <c r="J118" s="3"/>
      <c r="K118" s="3" t="str">
        <f xml:space="preserve"> IF('Master Sheet'!K11="", "",'Master Sheet'!K11)</f>
        <v>hh</v>
      </c>
      <c r="L118" s="3">
        <f t="shared" si="8"/>
        <v>0</v>
      </c>
      <c r="M118" s="3"/>
      <c r="N118" s="3"/>
    </row>
    <row r="119" spans="1:14" hidden="1">
      <c r="A119" s="3"/>
      <c r="B119" s="3">
        <v>9</v>
      </c>
      <c r="C119" s="3" t="str">
        <f>IF('Master Sheet'!C47="", "", 'Master Sheet'!C47)</f>
        <v/>
      </c>
      <c r="D119" s="3" t="str">
        <f t="shared" si="4"/>
        <v/>
      </c>
      <c r="E119" s="3">
        <f>IF('Master Sheet'!C14="", "", 'Master Sheet'!C14)</f>
        <v>9</v>
      </c>
      <c r="F119" s="3" t="str">
        <f>IF(E119="", "", VLOOKUP(E119, 'Master Sheet'!C13:D36, 2,))</f>
        <v>i</v>
      </c>
      <c r="G119" s="3">
        <f t="shared" si="5"/>
        <v>0</v>
      </c>
      <c r="H119" s="3">
        <f t="shared" si="6"/>
        <v>0</v>
      </c>
      <c r="I119" s="3"/>
      <c r="J119" s="3"/>
      <c r="K119" s="3" t="str">
        <f xml:space="preserve"> IF('Master Sheet'!K12="", "",'Master Sheet'!K12)</f>
        <v>ii</v>
      </c>
      <c r="L119" s="3">
        <f t="shared" si="8"/>
        <v>0</v>
      </c>
      <c r="M119" s="3"/>
      <c r="N119" s="3"/>
    </row>
    <row r="120" spans="1:14" hidden="1">
      <c r="A120" s="3"/>
      <c r="B120" s="3">
        <v>10</v>
      </c>
      <c r="C120" s="3" t="str">
        <f>IF('Master Sheet'!C48="", "", 'Master Sheet'!C48)</f>
        <v/>
      </c>
      <c r="D120" s="3" t="str">
        <f t="shared" si="4"/>
        <v/>
      </c>
      <c r="E120" s="3">
        <f>IF('Master Sheet'!C15="", "", 'Master Sheet'!C15)</f>
        <v>10</v>
      </c>
      <c r="F120" s="3" t="str">
        <f>IF(E120="", "", VLOOKUP(E120, 'Master Sheet'!C14:D36, 2,))</f>
        <v>j</v>
      </c>
      <c r="G120" s="3">
        <f t="shared" si="5"/>
        <v>0</v>
      </c>
      <c r="H120" s="3">
        <f t="shared" si="6"/>
        <v>0</v>
      </c>
      <c r="I120" s="3"/>
      <c r="J120" s="3"/>
      <c r="K120" s="3" t="str">
        <f xml:space="preserve"> IF('Master Sheet'!K13="", "",'Master Sheet'!K13)</f>
        <v>jj</v>
      </c>
      <c r="L120" s="3">
        <f t="shared" si="8"/>
        <v>0</v>
      </c>
      <c r="M120" s="3"/>
      <c r="N120" s="3"/>
    </row>
    <row r="121" spans="1:14" hidden="1">
      <c r="A121" s="3"/>
      <c r="B121" s="3">
        <v>11</v>
      </c>
      <c r="C121" s="3" t="str">
        <f>IF('Master Sheet'!C49="", "", 'Master Sheet'!C49)</f>
        <v/>
      </c>
      <c r="D121" s="3" t="str">
        <f t="shared" si="4"/>
        <v/>
      </c>
      <c r="E121" s="3">
        <f>IF('Master Sheet'!C16="", "", 'Master Sheet'!C16)</f>
        <v>11</v>
      </c>
      <c r="F121" s="3" t="str">
        <f>IF(E121="", "", VLOOKUP(E121, 'Master Sheet'!C15:D36, 2,))</f>
        <v>k</v>
      </c>
      <c r="G121" s="3">
        <f t="shared" si="5"/>
        <v>0</v>
      </c>
      <c r="H121" s="3">
        <f t="shared" si="6"/>
        <v>0</v>
      </c>
      <c r="I121" s="3"/>
      <c r="J121" s="3"/>
      <c r="K121" s="3" t="str">
        <f xml:space="preserve"> IF('Master Sheet'!K14="", "",'Master Sheet'!K14)</f>
        <v>kk</v>
      </c>
      <c r="L121" s="3">
        <f t="shared" si="8"/>
        <v>0</v>
      </c>
      <c r="M121" s="3"/>
      <c r="N121" s="3"/>
    </row>
    <row r="122" spans="1:14" hidden="1">
      <c r="A122" s="3"/>
      <c r="B122" s="3">
        <v>12</v>
      </c>
      <c r="C122" s="3" t="str">
        <f>IF('Master Sheet'!C50="", "", 'Master Sheet'!C50)</f>
        <v/>
      </c>
      <c r="D122" s="3" t="str">
        <f t="shared" si="4"/>
        <v/>
      </c>
      <c r="E122" s="3">
        <f>IF('Master Sheet'!C17="", "", 'Master Sheet'!C17)</f>
        <v>12</v>
      </c>
      <c r="F122" s="3" t="str">
        <f>IF(E122="", "", VLOOKUP(E122, 'Master Sheet'!C16:D36, 2,))</f>
        <v>l</v>
      </c>
      <c r="G122" s="3">
        <f t="shared" si="5"/>
        <v>0</v>
      </c>
      <c r="H122" s="3">
        <f t="shared" si="6"/>
        <v>0</v>
      </c>
      <c r="I122" s="3"/>
      <c r="J122" s="3"/>
      <c r="K122" s="3" t="str">
        <f xml:space="preserve"> IF('Master Sheet'!K15="", "",'Master Sheet'!K15)</f>
        <v>ll</v>
      </c>
      <c r="L122" s="3">
        <f t="shared" si="8"/>
        <v>0</v>
      </c>
      <c r="M122" s="3"/>
      <c r="N122" s="3"/>
    </row>
    <row r="123" spans="1:14" hidden="1">
      <c r="A123" s="3"/>
      <c r="B123" s="3">
        <v>13</v>
      </c>
      <c r="C123" s="3" t="str">
        <f>IF('Master Sheet'!C51="", "", 'Master Sheet'!C51)</f>
        <v/>
      </c>
      <c r="D123" s="3" t="str">
        <f t="shared" si="4"/>
        <v/>
      </c>
      <c r="E123" s="3">
        <f>IF('Master Sheet'!C18="", "", 'Master Sheet'!C18)</f>
        <v>13</v>
      </c>
      <c r="F123" s="3" t="str">
        <f>IF(E123="", "", VLOOKUP(E123, 'Master Sheet'!C17:D36, 2,))</f>
        <v>m</v>
      </c>
      <c r="G123" s="3">
        <f t="shared" si="5"/>
        <v>0</v>
      </c>
      <c r="H123" s="3">
        <f t="shared" si="6"/>
        <v>0</v>
      </c>
      <c r="I123" s="3"/>
      <c r="J123" s="3"/>
      <c r="K123" s="3" t="str">
        <f xml:space="preserve"> IF('Master Sheet'!K16="", "",'Master Sheet'!K16)</f>
        <v>mm</v>
      </c>
      <c r="L123" s="3">
        <f t="shared" si="8"/>
        <v>0</v>
      </c>
      <c r="M123" s="3"/>
      <c r="N123" s="3"/>
    </row>
    <row r="124" spans="1:14" hidden="1">
      <c r="A124" s="3"/>
      <c r="B124" s="3">
        <v>14</v>
      </c>
      <c r="C124" s="3" t="str">
        <f>IF('Master Sheet'!C52="", "", 'Master Sheet'!C52)</f>
        <v/>
      </c>
      <c r="D124" s="3" t="str">
        <f t="shared" si="4"/>
        <v/>
      </c>
      <c r="E124" s="3">
        <f>IF('Master Sheet'!C19="", "", 'Master Sheet'!C19)</f>
        <v>14</v>
      </c>
      <c r="F124" s="3" t="str">
        <f>IF(E124="", "", VLOOKUP(E124, 'Master Sheet'!C18:D36, 2,))</f>
        <v>n</v>
      </c>
      <c r="G124" s="3">
        <f t="shared" si="5"/>
        <v>0</v>
      </c>
      <c r="H124" s="3">
        <f t="shared" si="6"/>
        <v>0</v>
      </c>
      <c r="I124" s="3"/>
      <c r="J124" s="3"/>
      <c r="K124" s="3" t="str">
        <f xml:space="preserve"> IF('Master Sheet'!K17="", "",'Master Sheet'!K17)</f>
        <v>nn</v>
      </c>
      <c r="L124" s="3">
        <f t="shared" si="8"/>
        <v>0</v>
      </c>
      <c r="M124" s="3"/>
      <c r="N124" s="3"/>
    </row>
    <row r="125" spans="1:14" hidden="1">
      <c r="A125" s="3"/>
      <c r="B125" s="3">
        <v>15</v>
      </c>
      <c r="C125" s="3" t="str">
        <f>IF('Master Sheet'!C53="", "", 'Master Sheet'!C53)</f>
        <v/>
      </c>
      <c r="D125" s="3" t="str">
        <f t="shared" si="4"/>
        <v/>
      </c>
      <c r="E125" s="3">
        <f>IF('Master Sheet'!C20="", "", 'Master Sheet'!C20)</f>
        <v>15</v>
      </c>
      <c r="F125" s="3" t="str">
        <f>IF(E125="", "", VLOOKUP(E125, 'Master Sheet'!C19:D36, 2,))</f>
        <v>o</v>
      </c>
      <c r="G125" s="3">
        <f t="shared" si="5"/>
        <v>0</v>
      </c>
      <c r="H125" s="3">
        <f t="shared" si="6"/>
        <v>0</v>
      </c>
      <c r="I125" s="3"/>
      <c r="J125" s="3"/>
      <c r="K125" s="3" t="str">
        <f xml:space="preserve"> IF('Master Sheet'!K18="", "",'Master Sheet'!K18)</f>
        <v>oo</v>
      </c>
      <c r="L125" s="3">
        <f t="shared" si="8"/>
        <v>0</v>
      </c>
      <c r="M125" s="3"/>
      <c r="N125" s="3"/>
    </row>
    <row r="126" spans="1:14" hidden="1">
      <c r="A126" s="3"/>
      <c r="B126" s="3">
        <v>16</v>
      </c>
      <c r="C126" s="3" t="str">
        <f>IF('Master Sheet'!C54="", "", 'Master Sheet'!C54)</f>
        <v/>
      </c>
      <c r="D126" s="3" t="str">
        <f t="shared" si="4"/>
        <v/>
      </c>
      <c r="E126" s="3">
        <f>IF('Master Sheet'!C21="", "", 'Master Sheet'!C21)</f>
        <v>16</v>
      </c>
      <c r="F126" s="3" t="str">
        <f>IF(E126="", "", VLOOKUP(E126, 'Master Sheet'!C20:D36, 2,))</f>
        <v>p</v>
      </c>
      <c r="G126" s="3">
        <f t="shared" si="5"/>
        <v>0</v>
      </c>
      <c r="H126" s="3">
        <f t="shared" si="6"/>
        <v>0</v>
      </c>
      <c r="I126" s="3"/>
      <c r="J126" s="3"/>
      <c r="K126" s="3" t="str">
        <f xml:space="preserve"> IF('Master Sheet'!K19="", "",'Master Sheet'!K19)</f>
        <v>pp</v>
      </c>
      <c r="L126" s="3">
        <f t="shared" si="8"/>
        <v>0</v>
      </c>
      <c r="M126" s="3"/>
      <c r="N126" s="3"/>
    </row>
    <row r="127" spans="1:14" hidden="1">
      <c r="A127" s="3"/>
      <c r="B127" s="3">
        <v>17</v>
      </c>
      <c r="C127" s="3" t="str">
        <f>IF('Master Sheet'!C55="", "", 'Master Sheet'!C55)</f>
        <v/>
      </c>
      <c r="D127" s="3" t="str">
        <f t="shared" si="4"/>
        <v/>
      </c>
      <c r="E127" s="3">
        <f>IF('Master Sheet'!C22="", "", 'Master Sheet'!C22)</f>
        <v>17</v>
      </c>
      <c r="F127" s="3" t="str">
        <f>IF(E127="", "", VLOOKUP(E127, 'Master Sheet'!C21:D36, 2,))</f>
        <v>q</v>
      </c>
      <c r="G127" s="3">
        <f t="shared" si="5"/>
        <v>0</v>
      </c>
      <c r="H127" s="3">
        <f t="shared" si="6"/>
        <v>0</v>
      </c>
      <c r="I127" s="3"/>
      <c r="J127" s="3"/>
      <c r="K127" s="3" t="str">
        <f xml:space="preserve"> IF('Master Sheet'!K20="", "",'Master Sheet'!K20)</f>
        <v>qq</v>
      </c>
      <c r="L127" s="3">
        <f t="shared" si="8"/>
        <v>0</v>
      </c>
      <c r="M127" s="3"/>
      <c r="N127" s="3"/>
    </row>
    <row r="128" spans="1:14" hidden="1">
      <c r="A128" s="3"/>
      <c r="B128" s="3">
        <v>18</v>
      </c>
      <c r="C128" s="3" t="str">
        <f>IF('Master Sheet'!C56="", "", 'Master Sheet'!C56)</f>
        <v/>
      </c>
      <c r="D128" s="3" t="str">
        <f t="shared" si="4"/>
        <v/>
      </c>
      <c r="E128" s="3">
        <f>IF('Master Sheet'!C23="", "", 'Master Sheet'!C23)</f>
        <v>18</v>
      </c>
      <c r="F128" s="3" t="str">
        <f>IF(E128="", "", VLOOKUP(E128, 'Master Sheet'!C22:D36, 2,))</f>
        <v>r</v>
      </c>
      <c r="G128" s="3">
        <f t="shared" si="5"/>
        <v>0</v>
      </c>
      <c r="H128" s="3">
        <f t="shared" si="6"/>
        <v>0</v>
      </c>
      <c r="I128" s="3"/>
      <c r="J128" s="3"/>
      <c r="K128" s="3" t="str">
        <f xml:space="preserve"> IF('Master Sheet'!K21="", "",'Master Sheet'!K21)</f>
        <v>rr</v>
      </c>
      <c r="L128" s="3">
        <f t="shared" si="8"/>
        <v>0</v>
      </c>
      <c r="M128" s="3"/>
      <c r="N128" s="3"/>
    </row>
    <row r="129" spans="1:14" hidden="1">
      <c r="A129" s="3"/>
      <c r="B129" s="3">
        <v>19</v>
      </c>
      <c r="C129" s="3" t="str">
        <f>IF('Master Sheet'!C57="", "", 'Master Sheet'!C57)</f>
        <v/>
      </c>
      <c r="D129" s="3" t="str">
        <f t="shared" si="4"/>
        <v/>
      </c>
      <c r="E129" s="3">
        <f>IF('Master Sheet'!C24="", "", 'Master Sheet'!C24)</f>
        <v>19</v>
      </c>
      <c r="F129" s="3" t="str">
        <f>IF(E129="", "", VLOOKUP(E129, 'Master Sheet'!C23:D36, 2,))</f>
        <v>s</v>
      </c>
      <c r="G129" s="3">
        <f t="shared" si="5"/>
        <v>0</v>
      </c>
      <c r="H129" s="3">
        <f t="shared" si="6"/>
        <v>0</v>
      </c>
      <c r="I129" s="3"/>
      <c r="J129" s="3"/>
      <c r="K129" s="3" t="str">
        <f xml:space="preserve"> IF('Master Sheet'!K22="", "",'Master Sheet'!K22)</f>
        <v>ss</v>
      </c>
      <c r="L129" s="3">
        <f t="shared" si="8"/>
        <v>0</v>
      </c>
      <c r="M129" s="3"/>
      <c r="N129" s="3"/>
    </row>
    <row r="130" spans="1:14" hidden="1">
      <c r="A130" s="3"/>
      <c r="B130" s="3">
        <v>20</v>
      </c>
      <c r="C130" s="3" t="str">
        <f>IF('Master Sheet'!C58="", "", 'Master Sheet'!C58)</f>
        <v/>
      </c>
      <c r="D130" s="3" t="str">
        <f t="shared" si="4"/>
        <v/>
      </c>
      <c r="E130" s="3">
        <f>IF('Master Sheet'!C25="", "", 'Master Sheet'!C25)</f>
        <v>20</v>
      </c>
      <c r="F130" s="3" t="str">
        <f>IF(E130="", "", VLOOKUP(E130, 'Master Sheet'!C24:D36, 2,))</f>
        <v>t</v>
      </c>
      <c r="G130" s="3">
        <f t="shared" si="5"/>
        <v>0</v>
      </c>
      <c r="H130" s="3">
        <f t="shared" si="6"/>
        <v>0</v>
      </c>
      <c r="I130" s="3"/>
      <c r="J130" s="3"/>
      <c r="K130" s="3" t="str">
        <f xml:space="preserve"> IF('Master Sheet'!K23="", "",'Master Sheet'!K23)</f>
        <v>tt</v>
      </c>
      <c r="L130" s="3">
        <f t="shared" si="8"/>
        <v>0</v>
      </c>
      <c r="M130" s="3"/>
      <c r="N130" s="3"/>
    </row>
    <row r="131" spans="1:14" hidden="1">
      <c r="A131" s="3"/>
      <c r="B131" s="3">
        <v>21</v>
      </c>
      <c r="C131" s="3" t="str">
        <f>IF('Master Sheet'!C59="", "", 'Master Sheet'!C59)</f>
        <v/>
      </c>
      <c r="D131" s="3" t="str">
        <f t="shared" si="4"/>
        <v/>
      </c>
      <c r="E131" s="3">
        <f>IF('Master Sheet'!C26="", "", 'Master Sheet'!C26)</f>
        <v>21</v>
      </c>
      <c r="F131" s="3" t="str">
        <f>IF(E131="", "", VLOOKUP(E131, 'Master Sheet'!C25:D36, 2,))</f>
        <v>u</v>
      </c>
      <c r="G131" s="3">
        <f t="shared" si="5"/>
        <v>0</v>
      </c>
      <c r="H131" s="3">
        <f t="shared" si="6"/>
        <v>0</v>
      </c>
      <c r="I131" s="3"/>
      <c r="J131" s="3"/>
      <c r="K131" s="3"/>
      <c r="L131" s="3" t="str">
        <f t="shared" ref="L131:L140" si="9">IF(K131="", "", SUMIF($F$6:$F$107,K131, $L$6:$L$107))</f>
        <v/>
      </c>
      <c r="M131" s="3"/>
      <c r="N131" s="3"/>
    </row>
    <row r="132" spans="1:14" hidden="1">
      <c r="A132" s="3"/>
      <c r="B132" s="3">
        <v>22</v>
      </c>
      <c r="C132" s="3" t="str">
        <f>IF('Master Sheet'!C60="", "", 'Master Sheet'!C60)</f>
        <v/>
      </c>
      <c r="D132" s="3" t="str">
        <f t="shared" si="4"/>
        <v/>
      </c>
      <c r="E132" s="3">
        <f>IF('Master Sheet'!C27="", "", 'Master Sheet'!C27)</f>
        <v>22</v>
      </c>
      <c r="F132" s="3" t="str">
        <f>IF(E132="", "", VLOOKUP(E132, 'Master Sheet'!C26:D36, 2,))</f>
        <v>v</v>
      </c>
      <c r="G132" s="3">
        <f t="shared" si="5"/>
        <v>0</v>
      </c>
      <c r="H132" s="3">
        <f t="shared" si="6"/>
        <v>0</v>
      </c>
      <c r="I132" s="3"/>
      <c r="J132" s="3"/>
      <c r="K132" s="3"/>
      <c r="L132" s="3" t="str">
        <f t="shared" si="9"/>
        <v/>
      </c>
      <c r="M132" s="3"/>
      <c r="N132" s="3"/>
    </row>
    <row r="133" spans="1:14" hidden="1">
      <c r="A133" s="3"/>
      <c r="B133" s="3">
        <v>23</v>
      </c>
      <c r="C133" s="3" t="str">
        <f>IF('Master Sheet'!C61="", "", 'Master Sheet'!C61)</f>
        <v/>
      </c>
      <c r="D133" s="3" t="str">
        <f t="shared" si="4"/>
        <v/>
      </c>
      <c r="E133" s="3">
        <f>IF('Master Sheet'!C28="", "", 'Master Sheet'!C28)</f>
        <v>23</v>
      </c>
      <c r="F133" s="3" t="str">
        <f>IF(E133="", "", VLOOKUP(E133, 'Master Sheet'!C27:D36, 2,))</f>
        <v>w</v>
      </c>
      <c r="G133" s="3">
        <f t="shared" si="5"/>
        <v>0</v>
      </c>
      <c r="H133" s="3">
        <f t="shared" si="6"/>
        <v>0</v>
      </c>
      <c r="I133" s="3"/>
      <c r="J133" s="3"/>
      <c r="K133" s="3"/>
      <c r="L133" s="3" t="str">
        <f t="shared" si="9"/>
        <v/>
      </c>
      <c r="M133" s="3"/>
      <c r="N133" s="3"/>
    </row>
    <row r="134" spans="1:14" hidden="1">
      <c r="A134" s="3"/>
      <c r="B134" s="3">
        <v>24</v>
      </c>
      <c r="C134" s="3" t="str">
        <f>IF('Master Sheet'!C62="", "", 'Master Sheet'!C62)</f>
        <v/>
      </c>
      <c r="D134" s="3" t="str">
        <f t="shared" si="4"/>
        <v/>
      </c>
      <c r="E134" s="3">
        <f>IF('Master Sheet'!C29="", "", 'Master Sheet'!C29)</f>
        <v>24</v>
      </c>
      <c r="F134" s="3" t="str">
        <f>IF(E134="", "", VLOOKUP(E134, 'Master Sheet'!C28:D36, 2,))</f>
        <v>x</v>
      </c>
      <c r="G134" s="3">
        <f t="shared" si="5"/>
        <v>0</v>
      </c>
      <c r="H134" s="3">
        <f t="shared" si="6"/>
        <v>0</v>
      </c>
      <c r="I134" s="3"/>
      <c r="J134" s="3"/>
      <c r="K134" s="3"/>
      <c r="L134" s="3" t="str">
        <f t="shared" si="9"/>
        <v/>
      </c>
      <c r="M134" s="3"/>
      <c r="N134" s="3"/>
    </row>
    <row r="135" spans="1:14" hidden="1">
      <c r="A135" s="3"/>
      <c r="B135" s="3">
        <v>25</v>
      </c>
      <c r="C135" s="3" t="str">
        <f>IF('Master Sheet'!C63="", "", 'Master Sheet'!C63)</f>
        <v/>
      </c>
      <c r="D135" s="3" t="str">
        <f t="shared" si="4"/>
        <v/>
      </c>
      <c r="E135" s="3">
        <f>IF('Master Sheet'!C30="", "", 'Master Sheet'!C30)</f>
        <v>25</v>
      </c>
      <c r="F135" s="3" t="str">
        <f>IF(E135="", "", VLOOKUP(E135, 'Master Sheet'!C29:D36, 2,))</f>
        <v>y</v>
      </c>
      <c r="G135" s="3">
        <f t="shared" si="5"/>
        <v>0</v>
      </c>
      <c r="H135" s="3">
        <f t="shared" si="6"/>
        <v>0</v>
      </c>
      <c r="I135" s="3"/>
      <c r="J135" s="3"/>
      <c r="K135" s="3"/>
      <c r="L135" s="3" t="str">
        <f t="shared" si="9"/>
        <v/>
      </c>
      <c r="M135" s="3"/>
      <c r="N135" s="3"/>
    </row>
    <row r="136" spans="1:14" hidden="1">
      <c r="A136" s="3"/>
      <c r="B136" s="3"/>
      <c r="C136" s="3" t="str">
        <f>IF('Master Sheet'!C64="", "", 'Master Sheet'!C64)</f>
        <v/>
      </c>
      <c r="D136" s="3" t="str">
        <f t="shared" si="4"/>
        <v/>
      </c>
      <c r="E136" s="3">
        <f>IF('Master Sheet'!C31="", "", 'Master Sheet'!C31)</f>
        <v>26</v>
      </c>
      <c r="F136" s="3" t="str">
        <f>IF(E136="", "", VLOOKUP(E136, 'Master Sheet'!C30:D36, 2,))</f>
        <v>z</v>
      </c>
      <c r="G136" s="3">
        <f t="shared" si="5"/>
        <v>0</v>
      </c>
      <c r="H136" s="3">
        <f t="shared" si="6"/>
        <v>0</v>
      </c>
      <c r="I136" s="3"/>
      <c r="J136" s="3"/>
      <c r="K136" s="3"/>
      <c r="L136" s="3" t="str">
        <f t="shared" si="9"/>
        <v/>
      </c>
      <c r="M136" s="3"/>
      <c r="N136" s="3"/>
    </row>
    <row r="137" spans="1:14" hidden="1">
      <c r="A137" s="3"/>
      <c r="B137" s="3"/>
      <c r="C137" s="3" t="str">
        <f>IF('Master Sheet'!C65="", "", 'Master Sheet'!C65)</f>
        <v/>
      </c>
      <c r="D137" s="3" t="str">
        <f t="shared" si="4"/>
        <v/>
      </c>
      <c r="E137" s="3">
        <f>IF('Master Sheet'!C32="", "", 'Master Sheet'!C32)</f>
        <v>27</v>
      </c>
      <c r="F137" s="3" t="str">
        <f>IF(E137="", "", VLOOKUP(E137, 'Master Sheet'!C31:D36, 2,))</f>
        <v>aa</v>
      </c>
      <c r="G137" s="3">
        <f t="shared" si="5"/>
        <v>0</v>
      </c>
      <c r="H137" s="3">
        <f t="shared" si="6"/>
        <v>0</v>
      </c>
      <c r="I137" s="3"/>
      <c r="J137" s="3"/>
      <c r="K137" s="3"/>
      <c r="L137" s="3" t="str">
        <f t="shared" si="9"/>
        <v/>
      </c>
      <c r="M137" s="3"/>
      <c r="N137" s="3"/>
    </row>
    <row r="138" spans="1:14" hidden="1">
      <c r="A138" s="3"/>
      <c r="B138" s="3"/>
      <c r="C138" s="3" t="str">
        <f>IF('Master Sheet'!C66="", "", 'Master Sheet'!C66)</f>
        <v/>
      </c>
      <c r="D138" s="3" t="str">
        <f t="shared" si="4"/>
        <v/>
      </c>
      <c r="E138" s="3">
        <f>IF('Master Sheet'!C33="", "", 'Master Sheet'!C33)</f>
        <v>28</v>
      </c>
      <c r="F138" s="3" t="str">
        <f>IF(E138="", "", VLOOKUP(E138, 'Master Sheet'!C32:D36, 2,))</f>
        <v>bb</v>
      </c>
      <c r="G138" s="3">
        <f t="shared" si="5"/>
        <v>0</v>
      </c>
      <c r="H138" s="3">
        <f t="shared" si="6"/>
        <v>0</v>
      </c>
      <c r="I138" s="3"/>
      <c r="J138" s="3"/>
      <c r="K138" s="3"/>
      <c r="L138" s="3" t="str">
        <f t="shared" si="9"/>
        <v/>
      </c>
      <c r="M138" s="3"/>
      <c r="N138" s="3"/>
    </row>
    <row r="139" spans="1:14" hidden="1">
      <c r="A139" s="3"/>
      <c r="B139" s="3"/>
      <c r="C139" s="3" t="str">
        <f>IF('Master Sheet'!C67="", "", 'Master Sheet'!C67)</f>
        <v/>
      </c>
      <c r="D139" s="3" t="str">
        <f t="shared" si="4"/>
        <v/>
      </c>
      <c r="E139" s="3">
        <f>IF('Master Sheet'!C34="", "", 'Master Sheet'!C34)</f>
        <v>29</v>
      </c>
      <c r="F139" s="3" t="str">
        <f>IF(E139="", "", VLOOKUP(E139, 'Master Sheet'!C33:D36, 2,))</f>
        <v>cc</v>
      </c>
      <c r="G139" s="3">
        <f t="shared" si="5"/>
        <v>0</v>
      </c>
      <c r="H139" s="3">
        <f t="shared" si="6"/>
        <v>0</v>
      </c>
      <c r="I139" s="3"/>
      <c r="J139" s="3"/>
      <c r="K139" s="3"/>
      <c r="L139" s="3" t="str">
        <f t="shared" si="9"/>
        <v/>
      </c>
      <c r="M139" s="3"/>
      <c r="N139" s="3"/>
    </row>
    <row r="140" spans="1:14" hidden="1">
      <c r="A140" s="3"/>
      <c r="B140" s="3"/>
      <c r="C140" s="3" t="str">
        <f>IF('Master Sheet'!C68="", "", 'Master Sheet'!C68)</f>
        <v/>
      </c>
      <c r="D140" s="3" t="str">
        <f t="shared" si="4"/>
        <v/>
      </c>
      <c r="E140" s="3">
        <f>IF('Master Sheet'!C35="", "", 'Master Sheet'!C35)</f>
        <v>30</v>
      </c>
      <c r="F140" s="3" t="str">
        <f>IF(E140="", "", VLOOKUP(E140, 'Master Sheet'!C34:D36, 2,))</f>
        <v>dd</v>
      </c>
      <c r="G140" s="3">
        <f t="shared" si="5"/>
        <v>0</v>
      </c>
      <c r="H140" s="3">
        <f t="shared" si="6"/>
        <v>0</v>
      </c>
      <c r="I140" s="3"/>
      <c r="J140" s="3"/>
      <c r="K140" s="3"/>
      <c r="L140" s="3" t="str">
        <f t="shared" si="9"/>
        <v/>
      </c>
      <c r="M140" s="3"/>
      <c r="N140" s="3"/>
    </row>
    <row r="141" spans="1:14" hidden="1">
      <c r="A141" s="3"/>
      <c r="B141" s="3"/>
      <c r="C141" s="3"/>
      <c r="D141" s="11">
        <f>SUM(D111:D135)</f>
        <v>86530</v>
      </c>
      <c r="E141" s="3"/>
      <c r="F141" s="3"/>
      <c r="G141" s="11">
        <f>SUM(G111:G140)</f>
        <v>86530</v>
      </c>
      <c r="H141" s="11">
        <f>SUM(H111:H140)</f>
        <v>509</v>
      </c>
      <c r="I141" s="3"/>
      <c r="J141" s="11">
        <f>SUM(J111:J115)</f>
        <v>86530</v>
      </c>
      <c r="K141" s="3"/>
      <c r="L141" s="11">
        <f>SUM(L111:L130)</f>
        <v>86530</v>
      </c>
      <c r="M141" s="3"/>
      <c r="N141" s="3"/>
    </row>
  </sheetData>
  <autoFilter ref="B5:M108"/>
  <mergeCells count="4">
    <mergeCell ref="B2:G2"/>
    <mergeCell ref="B3:G3"/>
    <mergeCell ref="F4:G4"/>
    <mergeCell ref="H2:M4"/>
  </mergeCells>
  <dataValidations count="2">
    <dataValidation type="list" allowBlank="1" showInputMessage="1" showErrorMessage="1" sqref="D6:D107">
      <formula1>'Master Sheet'!$C$39:$C$63</formula1>
    </dataValidation>
    <dataValidation type="list" allowBlank="1" showInputMessage="1" showErrorMessage="1" sqref="G6:G107">
      <formula1>'Master Sheet'!$C$6:$C$35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Master Sheet</vt:lpstr>
      <vt:lpstr>Sales-Apr</vt:lpstr>
      <vt:lpstr>Sales-May</vt:lpstr>
      <vt:lpstr>Sales-Jun</vt:lpstr>
      <vt:lpstr>Sales-Jul</vt:lpstr>
      <vt:lpstr>Sales-Aug</vt:lpstr>
      <vt:lpstr>Sales-Sep</vt:lpstr>
      <vt:lpstr>Sales-Oct</vt:lpstr>
      <vt:lpstr>Sales-Nov</vt:lpstr>
      <vt:lpstr>Sales-Dec</vt:lpstr>
      <vt:lpstr>Sales-Jan</vt:lpstr>
      <vt:lpstr>Sales-Feb</vt:lpstr>
      <vt:lpstr>Sales-Mar</vt:lpstr>
      <vt:lpstr>Annual Reports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Consolidated Sales Analysis Report;www.exceldatapro.com</cp:keywords>
  <cp:lastModifiedBy>Windows User</cp:lastModifiedBy>
  <cp:lastPrinted>2019-12-02T10:45:47Z</cp:lastPrinted>
  <dcterms:created xsi:type="dcterms:W3CDTF">2019-12-02T09:27:19Z</dcterms:created>
  <dcterms:modified xsi:type="dcterms:W3CDTF">2019-12-10T03:23:24Z</dcterms:modified>
</cp:coreProperties>
</file>